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9320" windowHeight="7935"/>
  </bookViews>
  <sheets>
    <sheet name="ЭМ-210" sheetId="1" r:id="rId1"/>
  </sheets>
  <definedNames>
    <definedName name="Шкала">#REF!,#REF!</definedName>
    <definedName name="шкалы">'ЭМ-210'!$AB$8:$AB$9</definedName>
  </definedNames>
  <calcPr calcId="145621"/>
</workbook>
</file>

<file path=xl/calcChain.xml><?xml version="1.0" encoding="utf-8"?>
<calcChain xmlns="http://schemas.openxmlformats.org/spreadsheetml/2006/main">
  <c r="BJ37" i="1"/>
  <c r="BI37"/>
  <c r="BJ34"/>
  <c r="BJ35"/>
  <c r="BJ36"/>
  <c r="BJ33"/>
  <c r="BI34"/>
  <c r="BI35"/>
  <c r="BI36"/>
  <c r="BI33"/>
  <c r="BJ28"/>
  <c r="BJ29"/>
  <c r="BJ30"/>
  <c r="BJ31"/>
  <c r="BJ32"/>
  <c r="BI28"/>
  <c r="BI29"/>
  <c r="BI30"/>
  <c r="BI31"/>
  <c r="BI32"/>
  <c r="BJ27"/>
  <c r="BI27"/>
  <c r="BF28"/>
  <c r="BF29"/>
  <c r="BF30"/>
  <c r="BF27"/>
  <c r="BE28"/>
  <c r="BE29"/>
  <c r="BE30"/>
  <c r="BE27"/>
  <c r="G11"/>
  <c r="BJ23" l="1"/>
  <c r="BI23"/>
  <c r="BJ20"/>
  <c r="BJ21"/>
  <c r="BJ22"/>
  <c r="BJ19"/>
  <c r="BI20"/>
  <c r="BI21"/>
  <c r="F33" s="1"/>
  <c r="BI22"/>
  <c r="F34" s="1"/>
  <c r="BI19"/>
  <c r="BJ14"/>
  <c r="BJ15"/>
  <c r="BJ16"/>
  <c r="BJ17"/>
  <c r="BJ18"/>
  <c r="BJ13"/>
  <c r="BI14"/>
  <c r="BI15"/>
  <c r="BI16"/>
  <c r="BI17"/>
  <c r="BI18"/>
  <c r="BI13"/>
  <c r="BE14"/>
  <c r="BE15"/>
  <c r="BE16"/>
  <c r="BF14"/>
  <c r="BF15"/>
  <c r="BF16"/>
  <c r="BF13"/>
  <c r="BE13"/>
  <c r="AR24"/>
  <c r="AR25"/>
  <c r="AQ24"/>
  <c r="C68" s="1"/>
  <c r="AQ25"/>
  <c r="AR23"/>
  <c r="AQ23"/>
  <c r="C67" s="1"/>
  <c r="AR21"/>
  <c r="AR22"/>
  <c r="AQ21"/>
  <c r="C65" s="1"/>
  <c r="AQ22"/>
  <c r="AR20"/>
  <c r="AQ20"/>
  <c r="C64" s="1"/>
  <c r="AR18"/>
  <c r="AR19"/>
  <c r="AQ18"/>
  <c r="C62" s="1"/>
  <c r="AQ19"/>
  <c r="AR17"/>
  <c r="AQ17"/>
  <c r="AR14"/>
  <c r="AR15"/>
  <c r="AR16"/>
  <c r="AQ14"/>
  <c r="AQ15"/>
  <c r="AQ16"/>
  <c r="C60" s="1"/>
  <c r="AR13"/>
  <c r="AQ13"/>
  <c r="C57" s="1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13"/>
  <c r="AM14"/>
  <c r="AM15"/>
  <c r="AM16"/>
  <c r="AM17"/>
  <c r="AM18"/>
  <c r="AM19"/>
  <c r="AM20"/>
  <c r="AM21"/>
  <c r="AM22"/>
  <c r="C29" s="1"/>
  <c r="AM23"/>
  <c r="AM24"/>
  <c r="AM25"/>
  <c r="AM26"/>
  <c r="AM27"/>
  <c r="AM28"/>
  <c r="C35" s="1"/>
  <c r="AM29"/>
  <c r="AM30"/>
  <c r="AM31"/>
  <c r="AM32"/>
  <c r="AM33"/>
  <c r="AM34"/>
  <c r="AM35"/>
  <c r="AM36"/>
  <c r="AM37"/>
  <c r="AM38"/>
  <c r="AM39"/>
  <c r="AM40"/>
  <c r="C47" s="1"/>
  <c r="AM41"/>
  <c r="AM42"/>
  <c r="AM43"/>
  <c r="AM44"/>
  <c r="AM45"/>
  <c r="C52" s="1"/>
  <c r="AM46"/>
  <c r="AM47"/>
  <c r="AM48"/>
  <c r="AM49"/>
  <c r="AM50"/>
  <c r="AM51"/>
  <c r="AM52"/>
  <c r="AM53"/>
  <c r="AM54"/>
  <c r="AM13"/>
  <c r="F32"/>
  <c r="C58"/>
  <c r="C21"/>
  <c r="C41"/>
  <c r="C25"/>
  <c r="C59" l="1"/>
  <c r="C49"/>
  <c r="F31"/>
  <c r="C42"/>
  <c r="C44"/>
  <c r="C40"/>
  <c r="C45"/>
  <c r="C33"/>
  <c r="C31"/>
  <c r="C23"/>
  <c r="F20"/>
  <c r="F21"/>
  <c r="C38"/>
  <c r="F30"/>
  <c r="F26"/>
  <c r="F35"/>
  <c r="F23"/>
  <c r="F22"/>
  <c r="F25"/>
  <c r="F27"/>
  <c r="F28"/>
  <c r="F29"/>
  <c r="C69"/>
  <c r="C43"/>
  <c r="C39"/>
  <c r="C48"/>
  <c r="C63"/>
  <c r="C27"/>
  <c r="C54"/>
  <c r="C34"/>
  <c r="C30"/>
  <c r="C26"/>
  <c r="C22"/>
  <c r="C37"/>
  <c r="C46"/>
  <c r="C55"/>
  <c r="C51"/>
  <c r="C53"/>
  <c r="C61"/>
  <c r="C66"/>
  <c r="C36"/>
  <c r="C32"/>
  <c r="C28"/>
  <c r="C24"/>
  <c r="C20"/>
  <c r="C50"/>
</calcChain>
</file>

<file path=xl/sharedStrings.xml><?xml version="1.0" encoding="utf-8"?>
<sst xmlns="http://schemas.openxmlformats.org/spreadsheetml/2006/main" count="426" uniqueCount="171">
  <si>
    <t>Плотность</t>
  </si>
  <si>
    <t>Температура</t>
  </si>
  <si>
    <t>Абсолютное давление</t>
  </si>
  <si>
    <t>Нормальные условия</t>
  </si>
  <si>
    <t>Для жидкости</t>
  </si>
  <si>
    <t>kg/m3</t>
  </si>
  <si>
    <t>Для газа</t>
  </si>
  <si>
    <t>Давление</t>
  </si>
  <si>
    <t>МПа</t>
  </si>
  <si>
    <t>nkg/m3</t>
  </si>
  <si>
    <t>°C</t>
  </si>
  <si>
    <t>015А</t>
  </si>
  <si>
    <t>015Б</t>
  </si>
  <si>
    <t>015В</t>
  </si>
  <si>
    <t>015Г</t>
  </si>
  <si>
    <t>025А</t>
  </si>
  <si>
    <t>025Б</t>
  </si>
  <si>
    <t>025В</t>
  </si>
  <si>
    <t>025Г</t>
  </si>
  <si>
    <t>040А</t>
  </si>
  <si>
    <t>040Б</t>
  </si>
  <si>
    <t>050А</t>
  </si>
  <si>
    <t>050Б</t>
  </si>
  <si>
    <t>100А</t>
  </si>
  <si>
    <t>150А</t>
  </si>
  <si>
    <t>Шкала</t>
  </si>
  <si>
    <t>м3/ч</t>
  </si>
  <si>
    <t>Ду</t>
  </si>
  <si>
    <t>Диапазон расхода</t>
  </si>
  <si>
    <t>Жидкость</t>
  </si>
  <si>
    <t>Газ</t>
  </si>
  <si>
    <t>Обозначение</t>
  </si>
  <si>
    <t>Без регулятора</t>
  </si>
  <si>
    <t>ЭМ 210-008А-Ж</t>
  </si>
  <si>
    <t>ЭМ 210-008В-Ж</t>
  </si>
  <si>
    <t>ЭМ 210-008Г-Ж</t>
  </si>
  <si>
    <t>ЭМ 210-010А-Ж</t>
  </si>
  <si>
    <t>ЭМ 210-010Б-Ж</t>
  </si>
  <si>
    <t>ЭМ 210-010В-Ж</t>
  </si>
  <si>
    <t>ЭМ 210-015А-Ж</t>
  </si>
  <si>
    <t>ЭМ 210-015Б-Ж</t>
  </si>
  <si>
    <t>ЭМ 210-015В-Ж</t>
  </si>
  <si>
    <t>ЭМ 210-015Г-Ж</t>
  </si>
  <si>
    <t>ЭМ 210-025А-Ж</t>
  </si>
  <si>
    <t>ЭМ 210-025Б-Ж</t>
  </si>
  <si>
    <t>ЭМ 210-025В-Ж</t>
  </si>
  <si>
    <t>ЭМ 210-025Г-Ж</t>
  </si>
  <si>
    <t>ЭМ 210-025Д-Ж</t>
  </si>
  <si>
    <t>ЭМ 210-032А-Ж</t>
  </si>
  <si>
    <t>ЭМ 210-032Б-Ж</t>
  </si>
  <si>
    <t>ЭМ 210-040А-Ж</t>
  </si>
  <si>
    <t>ЭМ 210-040Б-Ж</t>
  </si>
  <si>
    <t>ЭМ 210-040В-Ж</t>
  </si>
  <si>
    <t>ЭМ 210-040Г-Ж</t>
  </si>
  <si>
    <t>ЭМ 210-050А-Ж</t>
  </si>
  <si>
    <t>ЭМ 210-050Б-Ж</t>
  </si>
  <si>
    <t>ЭМ 210-065А-Ж</t>
  </si>
  <si>
    <t>ЭМ 210-065Б-Ж</t>
  </si>
  <si>
    <t>ЭМ 210-065В-Ж</t>
  </si>
  <si>
    <t>ЭМ 210-100А-Ж</t>
  </si>
  <si>
    <t>ЭМ 210-100Б-Ж</t>
  </si>
  <si>
    <t>ЭМ 210-100В-Ж</t>
  </si>
  <si>
    <t>ЭМ 210-125А-Ж</t>
  </si>
  <si>
    <t>ЭМ 210-125Б-Ж</t>
  </si>
  <si>
    <t>ЭМ 210-125В-Ж</t>
  </si>
  <si>
    <t>ЭМ 210-150А-Ж</t>
  </si>
  <si>
    <t>ЭМ 210-150Б-Ж</t>
  </si>
  <si>
    <t>ЭМ 210-150В-Ж</t>
  </si>
  <si>
    <t>С регулятором</t>
  </si>
  <si>
    <t>ЭМ 210-Р-008А-Ж</t>
  </si>
  <si>
    <t>ЭМ 210-Р-008В-Ж</t>
  </si>
  <si>
    <t>ЭМ 210-Р-008Г-Ж</t>
  </si>
  <si>
    <t>ЭМ 210-Р-010А-Ж</t>
  </si>
  <si>
    <t>ЭМ 210-Р-010Б-Ж</t>
  </si>
  <si>
    <t>ЭМ 210-Р-010В-Ж</t>
  </si>
  <si>
    <t>ЭМ 210-Р-025А-Ж</t>
  </si>
  <si>
    <t>ЭМ 210-Р-025Б-Ж</t>
  </si>
  <si>
    <t>ЭМ 210-Р-025В-Ж</t>
  </si>
  <si>
    <t>Диапазоны расходов для жидкости</t>
  </si>
  <si>
    <t>008А</t>
  </si>
  <si>
    <t>Р-008А</t>
  </si>
  <si>
    <t>008Б</t>
  </si>
  <si>
    <t>Р-008Б</t>
  </si>
  <si>
    <t>008В</t>
  </si>
  <si>
    <t>Р-008В</t>
  </si>
  <si>
    <t>008Г</t>
  </si>
  <si>
    <t>Р-008Г</t>
  </si>
  <si>
    <t>010А</t>
  </si>
  <si>
    <t>Р-010А</t>
  </si>
  <si>
    <t>010Б</t>
  </si>
  <si>
    <t>Р-010Б</t>
  </si>
  <si>
    <t>010В</t>
  </si>
  <si>
    <t>Р-010В</t>
  </si>
  <si>
    <t>010Г</t>
  </si>
  <si>
    <t>010Д</t>
  </si>
  <si>
    <t>010Е</t>
  </si>
  <si>
    <t>Р-025А</t>
  </si>
  <si>
    <t>Р-025Б</t>
  </si>
  <si>
    <t>Р-025В</t>
  </si>
  <si>
    <t>025Д</t>
  </si>
  <si>
    <t>025Е</t>
  </si>
  <si>
    <t>025Ж</t>
  </si>
  <si>
    <t>025З</t>
  </si>
  <si>
    <t>032А</t>
  </si>
  <si>
    <t>032Б</t>
  </si>
  <si>
    <t>Р-040А</t>
  </si>
  <si>
    <t>Р-040Б</t>
  </si>
  <si>
    <t>040В</t>
  </si>
  <si>
    <t>Р-040В</t>
  </si>
  <si>
    <t>040Г</t>
  </si>
  <si>
    <t>065А</t>
  </si>
  <si>
    <t>065Б</t>
  </si>
  <si>
    <t>065В</t>
  </si>
  <si>
    <t>100Б</t>
  </si>
  <si>
    <t>100В</t>
  </si>
  <si>
    <t>125А</t>
  </si>
  <si>
    <t>125Б</t>
  </si>
  <si>
    <t>125В</t>
  </si>
  <si>
    <t>150Б</t>
  </si>
  <si>
    <t>150В</t>
  </si>
  <si>
    <t>Рассчитанные значения</t>
  </si>
  <si>
    <t>Коэффициенты округления для жидкости</t>
  </si>
  <si>
    <t>ЭМ 210-008Б-Ж</t>
  </si>
  <si>
    <t>ЭМ 210-Р-040А-Ж</t>
  </si>
  <si>
    <t>ЭМ 210-Р-040Б-Ж</t>
  </si>
  <si>
    <t>ЭМ 210-Р-040В-Ж</t>
  </si>
  <si>
    <t>ЭМ 210-Р-008Б-Ж</t>
  </si>
  <si>
    <t>л/ч</t>
  </si>
  <si>
    <t>л/мин</t>
  </si>
  <si>
    <t>ЭМ 210-010В-Г</t>
  </si>
  <si>
    <t>ЭМ 210-010Г-Г</t>
  </si>
  <si>
    <t>ЭМ 210-025А-Г</t>
  </si>
  <si>
    <t>ЭМ 210-025Б-Г</t>
  </si>
  <si>
    <t>ЭМ 210-Р-008А-Г</t>
  </si>
  <si>
    <t>ЭМ 210-Р-008Б-Г</t>
  </si>
  <si>
    <t>ЭМ 210-Р-008В-Г</t>
  </si>
  <si>
    <t>ЭМ 210-Р-008Г-Г</t>
  </si>
  <si>
    <t>ЭМ 210-Р-008Д-Г</t>
  </si>
  <si>
    <t>ЭМ 210-Р-008Е-Г</t>
  </si>
  <si>
    <t>ЭМ 210-Р-010А-Г</t>
  </si>
  <si>
    <t>ЭМ 210-Р-010Б-Г</t>
  </si>
  <si>
    <t>ЭМ 210-Р-010В-Г</t>
  </si>
  <si>
    <t>ЭМ 210-Р-010Г-Г</t>
  </si>
  <si>
    <t>ЭМ 210-Р-025Б-Г</t>
  </si>
  <si>
    <t>Для рабочих условий</t>
  </si>
  <si>
    <t>Для нормальных условий</t>
  </si>
  <si>
    <t>Р-008Д</t>
  </si>
  <si>
    <t>Р-008Е</t>
  </si>
  <si>
    <t>Р-010Г</t>
  </si>
  <si>
    <t>Таблица с диапазонами для газа</t>
  </si>
  <si>
    <t>Коэффициенты округления для газа</t>
  </si>
  <si>
    <t>008Д</t>
  </si>
  <si>
    <t>008Е</t>
  </si>
  <si>
    <t>Рабочим условиям</t>
  </si>
  <si>
    <t>Нормальным условиям</t>
  </si>
  <si>
    <t>нм3/ч</t>
  </si>
  <si>
    <t>нл/мин</t>
  </si>
  <si>
    <t xml:space="preserve">Шкала приведена к </t>
  </si>
  <si>
    <t>Нормальными условиями считаются: 
Температура = 20°С
Давление = 0,1МПа</t>
  </si>
  <si>
    <t>кг/нм3</t>
  </si>
  <si>
    <t>кг/м3</t>
  </si>
  <si>
    <t>Таблица c расходами</t>
  </si>
  <si>
    <t>Параметры измеряемой среды</t>
  </si>
  <si>
    <t>введите параметры среды в зеленые поля, затем выберите подходящую модификацию в таблице ниже</t>
  </si>
  <si>
    <t>По вопросам продаж и поддержки обращайтесь:</t>
  </si>
  <si>
    <t xml:space="preserve">Эл. почта: </t>
  </si>
  <si>
    <t>fwo@pro-solution.ru</t>
  </si>
  <si>
    <t xml:space="preserve"> Сайт:  </t>
  </si>
  <si>
    <t>https://flow.pro-solution.ru</t>
  </si>
  <si>
    <t>Телефон:</t>
  </si>
  <si>
    <t>8 800 511 88 70</t>
  </si>
</sst>
</file>

<file path=xl/styles.xml><?xml version="1.0" encoding="utf-8"?>
<styleSheet xmlns="http://schemas.openxmlformats.org/spreadsheetml/2006/main">
  <numFmts count="1">
    <numFmt numFmtId="164" formatCode="[$-FC19]dd\ mmmm\ yyyy\ \г\.;@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5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6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u/>
      <sz val="11"/>
      <color rgb="FF0563C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Font="1"/>
    <xf numFmtId="164" fontId="2" fillId="0" borderId="0" xfId="0" applyNumberFormat="1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2" fillId="0" borderId="0" xfId="0" applyFont="1"/>
    <xf numFmtId="0" fontId="5" fillId="0" borderId="0" xfId="0" applyNumberFormat="1" applyFont="1" applyBorder="1" applyAlignment="1">
      <alignment vertical="center"/>
    </xf>
    <xf numFmtId="0" fontId="0" fillId="0" borderId="0" xfId="0" applyBorder="1"/>
    <xf numFmtId="164" fontId="3" fillId="0" borderId="0" xfId="0" applyNumberFormat="1" applyFont="1" applyFill="1" applyBorder="1" applyAlignment="1">
      <alignment vertical="center"/>
    </xf>
    <xf numFmtId="0" fontId="2" fillId="0" borderId="0" xfId="0" applyFont="1" applyBorder="1"/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164" fontId="2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right"/>
    </xf>
    <xf numFmtId="16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/>
    <xf numFmtId="0" fontId="0" fillId="0" borderId="1" xfId="0" applyFont="1" applyBorder="1" applyAlignment="1">
      <alignment horizontal="center"/>
    </xf>
    <xf numFmtId="2" fontId="1" fillId="0" borderId="0" xfId="0" applyNumberFormat="1" applyFont="1" applyBorder="1" applyAlignment="1">
      <alignment vertical="center"/>
    </xf>
    <xf numFmtId="0" fontId="0" fillId="0" borderId="6" xfId="0" applyBorder="1" applyAlignment="1"/>
    <xf numFmtId="0" fontId="0" fillId="0" borderId="0" xfId="0" applyAlignment="1">
      <alignment wrapText="1"/>
    </xf>
    <xf numFmtId="0" fontId="0" fillId="0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11" borderId="1" xfId="0" applyFont="1" applyFill="1" applyBorder="1"/>
    <xf numFmtId="0" fontId="7" fillId="0" borderId="0" xfId="0" applyFont="1" applyAlignment="1">
      <alignment horizontal="center"/>
    </xf>
    <xf numFmtId="0" fontId="8" fillId="0" borderId="6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3" borderId="1" xfId="0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164" fontId="1" fillId="8" borderId="2" xfId="0" applyNumberFormat="1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164" fontId="1" fillId="8" borderId="3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164" fontId="0" fillId="7" borderId="0" xfId="0" applyNumberFormat="1" applyFont="1" applyFill="1" applyAlignment="1">
      <alignment horizontal="center" vertical="center"/>
    </xf>
    <xf numFmtId="0" fontId="0" fillId="11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10" fillId="0" borderId="0" xfId="1" applyAlignment="1" applyProtection="1">
      <alignment vertical="center"/>
    </xf>
    <xf numFmtId="0" fontId="9" fillId="0" borderId="0" xfId="0" applyFont="1" applyAlignment="1">
      <alignment horizontal="right"/>
    </xf>
    <xf numFmtId="0" fontId="10" fillId="0" borderId="0" xfId="1" applyAlignment="1" applyProtection="1"/>
    <xf numFmtId="0" fontId="11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1676399</xdr:colOff>
      <xdr:row>2</xdr:row>
      <xdr:rowOff>1457325</xdr:rowOff>
    </xdr:to>
    <xdr:sp macro="" textlink="">
      <xdr:nvSpPr>
        <xdr:cNvPr id="2" name="Shape 3"/>
        <xdr:cNvSpPr/>
      </xdr:nvSpPr>
      <xdr:spPr>
        <a:xfrm>
          <a:off x="0" y="381000"/>
          <a:ext cx="1676399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Архангельск +7 (8182) 45-71-35</a:t>
          </a:r>
        </a:p>
        <a:p>
          <a:r>
            <a:rPr lang="ru-RU" sz="800">
              <a:latin typeface="+mn-lt"/>
              <a:ea typeface="+mn-ea"/>
              <a:cs typeface="+mn-cs"/>
            </a:rPr>
            <a:t>Астрахань +7 (8512) 99-46-80</a:t>
          </a:r>
        </a:p>
        <a:p>
          <a:r>
            <a:rPr lang="ru-RU" sz="800">
              <a:latin typeface="+mn-lt"/>
              <a:ea typeface="+mn-ea"/>
              <a:cs typeface="+mn-cs"/>
            </a:rPr>
            <a:t>Барнаул +7 (3852) 37-96-76</a:t>
          </a:r>
        </a:p>
        <a:p>
          <a:r>
            <a:rPr lang="ru-RU" sz="800">
              <a:latin typeface="+mn-lt"/>
              <a:ea typeface="+mn-ea"/>
              <a:cs typeface="+mn-cs"/>
            </a:rPr>
            <a:t>Белгород +7 (4722) 20-58-80</a:t>
          </a:r>
        </a:p>
        <a:p>
          <a:r>
            <a:rPr lang="ru-RU" sz="800">
              <a:latin typeface="+mn-lt"/>
              <a:ea typeface="+mn-ea"/>
              <a:cs typeface="+mn-cs"/>
            </a:rPr>
            <a:t>Брянск +7 (4832) 32-17-25</a:t>
          </a:r>
        </a:p>
        <a:p>
          <a:r>
            <a:rPr lang="ru-RU" sz="800">
              <a:latin typeface="+mn-lt"/>
              <a:ea typeface="+mn-ea"/>
              <a:cs typeface="+mn-cs"/>
            </a:rPr>
            <a:t>Владивосток +7 (4232) 49-26-85</a:t>
          </a:r>
        </a:p>
        <a:p>
          <a:r>
            <a:rPr lang="ru-RU" sz="800">
              <a:latin typeface="+mn-lt"/>
              <a:ea typeface="+mn-ea"/>
              <a:cs typeface="+mn-cs"/>
            </a:rPr>
            <a:t>Волгоград +7 (8442) 45-94-42</a:t>
          </a:r>
        </a:p>
        <a:p>
          <a:r>
            <a:rPr lang="ru-RU" sz="800">
              <a:latin typeface="+mn-lt"/>
              <a:ea typeface="+mn-ea"/>
              <a:cs typeface="+mn-cs"/>
            </a:rPr>
            <a:t>Екатеринбург +7 (343) 302-14-75</a:t>
          </a:r>
        </a:p>
        <a:p>
          <a:r>
            <a:rPr lang="ru-RU" sz="800">
              <a:latin typeface="+mn-lt"/>
              <a:ea typeface="+mn-ea"/>
              <a:cs typeface="+mn-cs"/>
            </a:rPr>
            <a:t>Ижевск +7 (3412) 20-90-75</a:t>
          </a:r>
        </a:p>
        <a:p>
          <a:r>
            <a:rPr lang="ru-RU" sz="800">
              <a:latin typeface="+mn-lt"/>
              <a:ea typeface="+mn-ea"/>
              <a:cs typeface="+mn-cs"/>
            </a:rPr>
            <a:t>Казань +7 (843) 207-19-05</a:t>
          </a:r>
        </a:p>
        <a:p>
          <a:r>
            <a:rPr lang="ru-RU" sz="800">
              <a:latin typeface="+mn-lt"/>
              <a:ea typeface="+mn-ea"/>
              <a:cs typeface="+mn-cs"/>
            </a:rPr>
            <a:t>Калуга +7 (4842) 33-35-03</a:t>
          </a:r>
          <a:endParaRPr sz="8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twoCellAnchor>
  <xdr:twoCellAnchor>
    <xdr:from>
      <xdr:col>0</xdr:col>
      <xdr:colOff>1857374</xdr:colOff>
      <xdr:row>2</xdr:row>
      <xdr:rowOff>0</xdr:rowOff>
    </xdr:from>
    <xdr:to>
      <xdr:col>2</xdr:col>
      <xdr:colOff>161924</xdr:colOff>
      <xdr:row>2</xdr:row>
      <xdr:rowOff>1457325</xdr:rowOff>
    </xdr:to>
    <xdr:sp macro="" textlink="">
      <xdr:nvSpPr>
        <xdr:cNvPr id="3" name="Shape 4"/>
        <xdr:cNvSpPr/>
      </xdr:nvSpPr>
      <xdr:spPr>
        <a:xfrm>
          <a:off x="1857374" y="381000"/>
          <a:ext cx="2352675" cy="1457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Кемерово +7 (3842) 21-56-70</a:t>
          </a:r>
        </a:p>
        <a:p>
          <a:r>
            <a:rPr lang="ru-RU" sz="800">
              <a:latin typeface="+mn-lt"/>
              <a:ea typeface="+mn-ea"/>
              <a:cs typeface="+mn-cs"/>
            </a:rPr>
            <a:t>Киров +7 (8332) 20-58-70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Краснодар +7 (861) 238-86-59</a:t>
          </a:r>
        </a:p>
        <a:p>
          <a:r>
            <a:rPr lang="ru-RU" sz="800">
              <a:latin typeface="+mn-lt"/>
              <a:ea typeface="+mn-ea"/>
              <a:cs typeface="+mn-cs"/>
            </a:rPr>
            <a:t>Красноярск +7 (391) 989-82-67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Курск +7 (4712) 23-80-45</a:t>
          </a:r>
        </a:p>
        <a:p>
          <a:r>
            <a:rPr lang="ru-RU" sz="800">
              <a:latin typeface="+mn-lt"/>
              <a:ea typeface="+mn-ea"/>
              <a:cs typeface="+mn-cs"/>
            </a:rPr>
            <a:t>Липецк +7 (4742) 20-01-75</a:t>
          </a:r>
        </a:p>
        <a:p>
          <a:r>
            <a:rPr lang="ru-RU" sz="800">
              <a:latin typeface="+mn-lt"/>
              <a:ea typeface="+mn-ea"/>
              <a:cs typeface="+mn-cs"/>
            </a:rPr>
            <a:t>Магнитогорск +7 (3519) 51-02-81</a:t>
          </a:r>
        </a:p>
        <a:p>
          <a:r>
            <a:rPr lang="ru-RU" sz="800">
              <a:latin typeface="+mn-lt"/>
              <a:ea typeface="+mn-ea"/>
              <a:cs typeface="+mn-cs"/>
            </a:rPr>
            <a:t>Москва +7 (499) 404-24-72</a:t>
          </a:r>
        </a:p>
        <a:p>
          <a:r>
            <a:rPr lang="ru-RU" sz="800">
              <a:latin typeface="+mn-lt"/>
              <a:ea typeface="+mn-ea"/>
              <a:cs typeface="+mn-cs"/>
            </a:rPr>
            <a:t>Мурманск +7 (8152) 65-52-70</a:t>
          </a:r>
        </a:p>
        <a:p>
          <a:r>
            <a:rPr lang="ru-RU" sz="800">
              <a:latin typeface="+mn-lt"/>
              <a:ea typeface="+mn-ea"/>
              <a:cs typeface="+mn-cs"/>
            </a:rPr>
            <a:t>Наб.Челны +7 (8552) 91-01-32</a:t>
          </a:r>
        </a:p>
        <a:p>
          <a:r>
            <a:rPr lang="ru-RU" sz="800">
              <a:latin typeface="+mn-lt"/>
              <a:ea typeface="+mn-ea"/>
              <a:cs typeface="+mn-cs"/>
            </a:rPr>
            <a:t>Ниж.Новгород +7 (831) 200-34-65</a:t>
          </a:r>
        </a:p>
      </xdr:txBody>
    </xdr:sp>
    <xdr:clientData fLocksWithSheet="0"/>
  </xdr:twoCellAnchor>
  <xdr:twoCellAnchor>
    <xdr:from>
      <xdr:col>3</xdr:col>
      <xdr:colOff>123824</xdr:colOff>
      <xdr:row>2</xdr:row>
      <xdr:rowOff>0</xdr:rowOff>
    </xdr:from>
    <xdr:to>
      <xdr:col>4</xdr:col>
      <xdr:colOff>133349</xdr:colOff>
      <xdr:row>2</xdr:row>
      <xdr:rowOff>1638300</xdr:rowOff>
    </xdr:to>
    <xdr:sp macro="" textlink="">
      <xdr:nvSpPr>
        <xdr:cNvPr id="4" name="Shape 5"/>
        <xdr:cNvSpPr/>
      </xdr:nvSpPr>
      <xdr:spPr>
        <a:xfrm>
          <a:off x="6181724" y="381000"/>
          <a:ext cx="2057400" cy="1638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Сочи +7 (862) 279-22-65</a:t>
          </a:r>
        </a:p>
        <a:p>
          <a:r>
            <a:rPr lang="ru-RU" sz="800">
              <a:latin typeface="+mn-lt"/>
              <a:ea typeface="+mn-ea"/>
              <a:cs typeface="+mn-cs"/>
            </a:rPr>
            <a:t>Ставрополь +7 (8652) 57-76-63</a:t>
          </a:r>
        </a:p>
        <a:p>
          <a:r>
            <a:rPr lang="ru-RU" sz="800">
              <a:latin typeface="+mn-lt"/>
              <a:ea typeface="+mn-ea"/>
              <a:cs typeface="+mn-cs"/>
            </a:rPr>
            <a:t>Сургут +7 (3462) 77-96-35</a:t>
          </a:r>
        </a:p>
        <a:p>
          <a:r>
            <a:rPr lang="ru-RU" sz="800">
              <a:latin typeface="+mn-lt"/>
              <a:ea typeface="+mn-ea"/>
              <a:cs typeface="+mn-cs"/>
            </a:rPr>
            <a:t>Тверь +7 (4822) 39-50-56</a:t>
          </a:r>
        </a:p>
        <a:p>
          <a:r>
            <a:rPr lang="ru-RU" sz="800">
              <a:latin typeface="+mn-lt"/>
              <a:ea typeface="+mn-ea"/>
              <a:cs typeface="+mn-cs"/>
            </a:rPr>
            <a:t>Томск +7 (3822) 48-95-05</a:t>
          </a:r>
        </a:p>
        <a:p>
          <a:r>
            <a:rPr lang="ru-RU" sz="800">
              <a:latin typeface="+mn-lt"/>
              <a:ea typeface="+mn-ea"/>
              <a:cs typeface="+mn-cs"/>
            </a:rPr>
            <a:t>Тула +7 (4872) 44-05-30</a:t>
          </a:r>
        </a:p>
        <a:p>
          <a:r>
            <a:rPr lang="ru-RU" sz="800">
              <a:latin typeface="+mn-lt"/>
              <a:ea typeface="+mn-ea"/>
              <a:cs typeface="+mn-cs"/>
            </a:rPr>
            <a:t>Тюмень +7 (3452) 56-94-75</a:t>
          </a:r>
        </a:p>
        <a:p>
          <a:r>
            <a:rPr lang="ru-RU" sz="800">
              <a:latin typeface="+mn-lt"/>
              <a:ea typeface="+mn-ea"/>
              <a:cs typeface="+mn-cs"/>
            </a:rPr>
            <a:t>Ульяновск +7 (8422) 42-51-95</a:t>
          </a:r>
        </a:p>
        <a:p>
          <a:r>
            <a:rPr lang="ru-RU" sz="800">
              <a:latin typeface="+mn-lt"/>
              <a:ea typeface="+mn-ea"/>
              <a:cs typeface="+mn-cs"/>
            </a:rPr>
            <a:t>Уфа +7 (347) 258-82-65</a:t>
          </a:r>
        </a:p>
        <a:p>
          <a:r>
            <a:rPr lang="ru-RU" sz="800">
              <a:latin typeface="+mn-lt"/>
              <a:ea typeface="+mn-ea"/>
              <a:cs typeface="+mn-cs"/>
            </a:rPr>
            <a:t>Хабаровск +7 (421) 292-95-69</a:t>
          </a:r>
        </a:p>
        <a:p>
          <a:r>
            <a:rPr lang="ru-RU" sz="800">
              <a:latin typeface="+mn-lt"/>
              <a:ea typeface="+mn-ea"/>
              <a:cs typeface="+mn-cs"/>
            </a:rPr>
            <a:t>Челябинск +7 (351) 277-89-65</a:t>
          </a:r>
        </a:p>
        <a:p>
          <a:r>
            <a:rPr lang="ru-RU" sz="800">
              <a:latin typeface="+mn-lt"/>
              <a:ea typeface="+mn-ea"/>
              <a:cs typeface="+mn-cs"/>
            </a:rPr>
            <a:t>Ярославль +7 (4852) 67-02-35</a:t>
          </a:r>
          <a:endParaRPr sz="800"/>
        </a:p>
      </xdr:txBody>
    </xdr:sp>
    <xdr:clientData fLocksWithSheet="0"/>
  </xdr:twoCellAnchor>
  <xdr:twoCellAnchor>
    <xdr:from>
      <xdr:col>2</xdr:col>
      <xdr:colOff>142874</xdr:colOff>
      <xdr:row>2</xdr:row>
      <xdr:rowOff>0</xdr:rowOff>
    </xdr:from>
    <xdr:to>
      <xdr:col>3</xdr:col>
      <xdr:colOff>133349</xdr:colOff>
      <xdr:row>2</xdr:row>
      <xdr:rowOff>1571625</xdr:rowOff>
    </xdr:to>
    <xdr:sp macro="" textlink="">
      <xdr:nvSpPr>
        <xdr:cNvPr id="5" name="Shape 6"/>
        <xdr:cNvSpPr/>
      </xdr:nvSpPr>
      <xdr:spPr>
        <a:xfrm>
          <a:off x="4190999" y="381000"/>
          <a:ext cx="2000250" cy="1571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ru-RU" sz="800">
              <a:latin typeface="+mn-lt"/>
              <a:ea typeface="+mn-ea"/>
              <a:cs typeface="+mn-cs"/>
            </a:rPr>
            <a:t>Новосибирск +7 (383) 235-95-48</a:t>
          </a:r>
        </a:p>
        <a:p>
          <a:r>
            <a:rPr lang="ru-RU" sz="800">
              <a:latin typeface="+mn-lt"/>
              <a:ea typeface="+mn-ea"/>
              <a:cs typeface="+mn-cs"/>
            </a:rPr>
            <a:t>Омск +7 (381) 299-16-70</a:t>
          </a:r>
        </a:p>
        <a:p>
          <a:r>
            <a:rPr lang="ru-RU" sz="800">
              <a:latin typeface="+mn-lt"/>
              <a:ea typeface="+mn-ea"/>
              <a:cs typeface="+mn-cs"/>
            </a:rPr>
            <a:t>Орел +7 (4862) 22-23-86</a:t>
          </a:r>
        </a:p>
        <a:p>
          <a:r>
            <a:rPr lang="ru-RU" sz="800">
              <a:latin typeface="+mn-lt"/>
              <a:ea typeface="+mn-ea"/>
              <a:cs typeface="+mn-cs"/>
            </a:rPr>
            <a:t>Оренбург +7 (3532) 48-64-35</a:t>
          </a:r>
        </a:p>
        <a:p>
          <a:r>
            <a:rPr lang="ru-RU" sz="800">
              <a:latin typeface="+mn-lt"/>
              <a:ea typeface="+mn-ea"/>
              <a:cs typeface="+mn-cs"/>
            </a:rPr>
            <a:t>Пенза +7 (8412) 23-52-98</a:t>
          </a:r>
        </a:p>
        <a:p>
          <a:r>
            <a:rPr lang="ru-RU" sz="800">
              <a:latin typeface="+mn-lt"/>
              <a:ea typeface="+mn-ea"/>
              <a:cs typeface="+mn-cs"/>
            </a:rPr>
            <a:t>Пермь +7 (342) 233-81-65</a:t>
          </a:r>
        </a:p>
        <a:p>
          <a:r>
            <a:rPr lang="ru-RU" sz="800">
              <a:latin typeface="+mn-lt"/>
              <a:ea typeface="+mn-ea"/>
              <a:cs typeface="+mn-cs"/>
            </a:rPr>
            <a:t>Ростов-на-Дону +7 (863) 309-14-65</a:t>
          </a:r>
        </a:p>
        <a:p>
          <a:r>
            <a:rPr lang="ru-RU" sz="800">
              <a:latin typeface="+mn-lt"/>
              <a:ea typeface="+mn-ea"/>
              <a:cs typeface="+mn-cs"/>
            </a:rPr>
            <a:t>Рязань +7 (4912) 77-61-95</a:t>
          </a:r>
          <a:endParaRPr lang="en-US" sz="800">
            <a:latin typeface="+mn-lt"/>
            <a:ea typeface="+mn-ea"/>
            <a:cs typeface="+mn-cs"/>
          </a:endParaRPr>
        </a:p>
        <a:p>
          <a:r>
            <a:rPr lang="ru-RU" sz="800">
              <a:latin typeface="+mn-lt"/>
              <a:ea typeface="+mn-ea"/>
              <a:cs typeface="+mn-cs"/>
            </a:rPr>
            <a:t>Самара +7 (846) 219-28-25</a:t>
          </a:r>
        </a:p>
        <a:p>
          <a:r>
            <a:rPr lang="ru-RU" sz="800">
              <a:latin typeface="+mn-lt"/>
              <a:ea typeface="+mn-ea"/>
              <a:cs typeface="+mn-cs"/>
            </a:rPr>
            <a:t>Санкт-Петербург +7 (812) 660-57-09</a:t>
          </a:r>
        </a:p>
        <a:p>
          <a:r>
            <a:rPr lang="ru-RU" sz="800">
              <a:latin typeface="+mn-lt"/>
              <a:ea typeface="+mn-ea"/>
              <a:cs typeface="+mn-cs"/>
            </a:rPr>
            <a:t>Саратов +7 (845) 239-86-35</a:t>
          </a:r>
          <a:endParaRPr sz="8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low.pro-solution.ru/" TargetMode="External"/><Relationship Id="rId1" Type="http://schemas.openxmlformats.org/officeDocument/2006/relationships/hyperlink" Target="mailto:fwo@pro-solution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98"/>
  <sheetViews>
    <sheetView tabSelected="1" workbookViewId="0">
      <selection activeCell="A4" sqref="A4:B6"/>
    </sheetView>
  </sheetViews>
  <sheetFormatPr defaultRowHeight="15"/>
  <cols>
    <col min="1" max="1" width="30.28515625" customWidth="1"/>
    <col min="2" max="2" width="30.42578125" customWidth="1"/>
    <col min="3" max="3" width="30.140625" customWidth="1"/>
    <col min="4" max="4" width="30.7109375" customWidth="1"/>
    <col min="5" max="5" width="16.5703125" customWidth="1"/>
    <col min="6" max="6" width="19.42578125" customWidth="1"/>
    <col min="7" max="7" width="13.5703125" customWidth="1"/>
    <col min="8" max="8" width="12.42578125" customWidth="1"/>
    <col min="9" max="9" width="10.42578125" customWidth="1"/>
    <col min="10" max="10" width="14.42578125" customWidth="1"/>
    <col min="11" max="11" width="14" customWidth="1"/>
    <col min="27" max="27" width="9.140625" hidden="1" customWidth="1"/>
    <col min="28" max="28" width="13.140625" hidden="1" customWidth="1"/>
    <col min="29" max="63" width="9.140625" hidden="1" customWidth="1"/>
  </cols>
  <sheetData>
    <row r="1" spans="1:63">
      <c r="A1" s="69" t="s">
        <v>163</v>
      </c>
      <c r="B1" s="69"/>
      <c r="C1" s="69"/>
      <c r="D1" s="69"/>
      <c r="E1" s="69"/>
      <c r="F1" s="69"/>
    </row>
    <row r="2" spans="1:63">
      <c r="A2" s="67" t="s">
        <v>164</v>
      </c>
      <c r="B2" s="67"/>
      <c r="C2" s="67"/>
      <c r="D2" s="67"/>
      <c r="E2" s="46"/>
      <c r="F2" s="46"/>
    </row>
    <row r="3" spans="1:63" ht="132.75" customHeight="1">
      <c r="A3" s="87"/>
      <c r="B3" s="87"/>
      <c r="C3" s="87"/>
      <c r="D3" s="87"/>
      <c r="E3" s="46"/>
      <c r="F3" s="46"/>
    </row>
    <row r="4" spans="1:63">
      <c r="A4" s="88" t="s">
        <v>165</v>
      </c>
      <c r="B4" s="89" t="s">
        <v>166</v>
      </c>
      <c r="C4" s="48"/>
      <c r="D4" s="48"/>
      <c r="E4" s="49"/>
      <c r="F4" s="49"/>
    </row>
    <row r="5" spans="1:63">
      <c r="A5" s="90" t="s">
        <v>167</v>
      </c>
      <c r="B5" s="91" t="s">
        <v>168</v>
      </c>
      <c r="C5" s="48"/>
      <c r="D5" s="48"/>
      <c r="E5" s="49"/>
      <c r="F5" s="49"/>
    </row>
    <row r="6" spans="1:63">
      <c r="A6" s="90" t="s">
        <v>169</v>
      </c>
      <c r="B6" s="92" t="s">
        <v>170</v>
      </c>
      <c r="C6" s="48"/>
      <c r="D6" s="48"/>
      <c r="E6" s="49"/>
      <c r="F6" s="49"/>
    </row>
    <row r="7" spans="1:63" ht="16.5" customHeight="1">
      <c r="A7" s="68"/>
      <c r="B7" s="68"/>
      <c r="C7" s="68"/>
      <c r="D7" s="68"/>
      <c r="E7" s="47"/>
      <c r="F7" s="47"/>
    </row>
    <row r="8" spans="1:63" ht="19.5">
      <c r="A8" s="76" t="s">
        <v>162</v>
      </c>
      <c r="B8" s="77"/>
      <c r="C8" s="77"/>
      <c r="D8" s="77"/>
      <c r="E8" s="77"/>
      <c r="F8" s="78"/>
      <c r="AA8" s="53" t="s">
        <v>25</v>
      </c>
      <c r="AB8" s="7" t="s">
        <v>153</v>
      </c>
      <c r="AC8" s="7"/>
      <c r="AE8" s="75" t="s">
        <v>158</v>
      </c>
      <c r="AF8" s="75"/>
      <c r="AG8" s="75"/>
      <c r="AH8" s="75"/>
    </row>
    <row r="9" spans="1:63">
      <c r="A9" s="82" t="s">
        <v>4</v>
      </c>
      <c r="B9" s="82"/>
      <c r="C9" s="82"/>
      <c r="D9" s="63" t="s">
        <v>6</v>
      </c>
      <c r="E9" s="63"/>
      <c r="F9" s="63"/>
      <c r="AA9" s="53"/>
      <c r="AB9" s="7" t="s">
        <v>154</v>
      </c>
      <c r="AC9" s="7"/>
      <c r="AE9" s="75"/>
      <c r="AF9" s="75"/>
      <c r="AG9" s="75"/>
      <c r="AH9" s="75"/>
    </row>
    <row r="10" spans="1:63">
      <c r="A10" s="5" t="s">
        <v>0</v>
      </c>
      <c r="B10" s="45">
        <v>1000</v>
      </c>
      <c r="C10" s="33" t="s">
        <v>160</v>
      </c>
      <c r="D10" s="5" t="s">
        <v>0</v>
      </c>
      <c r="E10" s="45">
        <v>1.2929999999999999</v>
      </c>
      <c r="F10" s="33" t="s">
        <v>159</v>
      </c>
      <c r="AE10" s="35"/>
      <c r="AF10" s="35"/>
      <c r="AG10" s="35"/>
      <c r="AH10" s="35"/>
    </row>
    <row r="11" spans="1:63" ht="15" customHeight="1">
      <c r="A11" s="3"/>
      <c r="B11" s="3"/>
      <c r="C11" s="3"/>
      <c r="D11" s="5" t="s">
        <v>1</v>
      </c>
      <c r="E11" s="45">
        <v>20</v>
      </c>
      <c r="F11" s="33" t="s">
        <v>10</v>
      </c>
      <c r="G11" s="52" t="str">
        <f>IF($E$13="Нормальным условиям",$AE$8,"")</f>
        <v/>
      </c>
      <c r="H11" s="52"/>
      <c r="I11" s="52"/>
      <c r="J11" s="36"/>
      <c r="AA11" s="54" t="s">
        <v>78</v>
      </c>
      <c r="AB11" s="54"/>
      <c r="AC11" s="54"/>
      <c r="AD11" s="54"/>
      <c r="AE11" s="54"/>
      <c r="AF11" s="54"/>
      <c r="AG11" s="54"/>
      <c r="AH11" s="54"/>
      <c r="AI11" s="54"/>
      <c r="AJ11" s="15"/>
      <c r="AL11" s="56" t="s">
        <v>120</v>
      </c>
      <c r="AM11" s="56"/>
      <c r="AN11" s="56"/>
      <c r="AO11" s="56"/>
      <c r="AP11" s="56"/>
      <c r="AQ11" s="56"/>
      <c r="AR11" s="56"/>
      <c r="AS11" s="56"/>
      <c r="AU11" s="63" t="s">
        <v>149</v>
      </c>
      <c r="AV11" s="63"/>
      <c r="AW11" s="63"/>
      <c r="AX11" s="63"/>
      <c r="AY11" s="63"/>
      <c r="AZ11" s="63"/>
      <c r="BA11" s="63"/>
      <c r="BB11" s="20"/>
      <c r="BD11" s="58" t="s">
        <v>144</v>
      </c>
      <c r="BE11" s="59"/>
      <c r="BF11" s="59"/>
      <c r="BG11" s="59"/>
      <c r="BH11" s="59"/>
      <c r="BI11" s="59"/>
      <c r="BJ11" s="59"/>
      <c r="BK11" s="60"/>
    </row>
    <row r="12" spans="1:63">
      <c r="A12" s="3"/>
      <c r="B12" s="3"/>
      <c r="C12" s="3"/>
      <c r="D12" s="5" t="s">
        <v>2</v>
      </c>
      <c r="E12" s="45">
        <v>0.25</v>
      </c>
      <c r="F12" s="33" t="s">
        <v>8</v>
      </c>
      <c r="G12" s="52"/>
      <c r="H12" s="52"/>
      <c r="I12" s="52"/>
      <c r="J12" s="36"/>
      <c r="AA12" s="55" t="s">
        <v>32</v>
      </c>
      <c r="AB12" s="55"/>
      <c r="AC12" s="55"/>
      <c r="AD12" s="55"/>
      <c r="AE12" s="4"/>
      <c r="AF12" s="57" t="s">
        <v>68</v>
      </c>
      <c r="AG12" s="57"/>
      <c r="AH12" s="57"/>
      <c r="AI12" s="57"/>
      <c r="AJ12" s="4"/>
      <c r="AL12" s="55" t="s">
        <v>32</v>
      </c>
      <c r="AM12" s="55"/>
      <c r="AN12" s="55"/>
      <c r="AO12" s="55"/>
      <c r="AP12" s="57" t="s">
        <v>68</v>
      </c>
      <c r="AQ12" s="57"/>
      <c r="AR12" s="57"/>
      <c r="AS12" s="57"/>
      <c r="AU12" s="55" t="s">
        <v>32</v>
      </c>
      <c r="AV12" s="55"/>
      <c r="AW12" s="55"/>
      <c r="AX12" s="25"/>
      <c r="AY12" s="57" t="s">
        <v>68</v>
      </c>
      <c r="AZ12" s="57"/>
      <c r="BA12" s="57"/>
      <c r="BB12" s="4"/>
      <c r="BD12" s="61" t="s">
        <v>32</v>
      </c>
      <c r="BE12" s="61"/>
      <c r="BF12" s="61"/>
      <c r="BG12" s="61"/>
      <c r="BH12" s="62" t="s">
        <v>68</v>
      </c>
      <c r="BI12" s="62"/>
      <c r="BJ12" s="62"/>
      <c r="BK12" s="62"/>
    </row>
    <row r="13" spans="1:63">
      <c r="A13" s="3"/>
      <c r="B13" s="3"/>
      <c r="C13" s="3"/>
      <c r="D13" s="37" t="s">
        <v>157</v>
      </c>
      <c r="E13" s="74" t="s">
        <v>153</v>
      </c>
      <c r="F13" s="74"/>
      <c r="G13" s="52"/>
      <c r="H13" s="52"/>
      <c r="I13" s="52"/>
      <c r="J13" s="36"/>
      <c r="AA13" s="22" t="s">
        <v>79</v>
      </c>
      <c r="AB13" s="23">
        <v>2</v>
      </c>
      <c r="AC13" s="23">
        <v>20</v>
      </c>
      <c r="AD13" s="18">
        <v>7800</v>
      </c>
      <c r="AF13" s="22" t="s">
        <v>80</v>
      </c>
      <c r="AG13" s="23">
        <v>2</v>
      </c>
      <c r="AH13" s="23">
        <v>20</v>
      </c>
      <c r="AI13" s="18">
        <v>7800</v>
      </c>
      <c r="AL13" s="22" t="s">
        <v>79</v>
      </c>
      <c r="AM13" s="23">
        <f>ROUND(AB13*((((AD13-$B$10)*$AB$58)/((AD13-$AB$58)*$B$10))^(1/2)),AM57)</f>
        <v>2</v>
      </c>
      <c r="AN13" s="23">
        <f>ROUND(AC13*((((AE13-$B$10)*$AB$58)/((AE13-$AB$58)*$B$10))^(1/2)),AN57)</f>
        <v>20</v>
      </c>
      <c r="AO13" s="22" t="s">
        <v>127</v>
      </c>
      <c r="AP13" s="22" t="s">
        <v>80</v>
      </c>
      <c r="AQ13" s="23">
        <f>ROUND(AG13*((((AI13-$B$10)*$AB$58)/((AI13-$AB$58)*$B$10))^(1/2)),AM57)</f>
        <v>2</v>
      </c>
      <c r="AR13" s="23">
        <f>ROUND(AH13*((((AJ13-$B$10)*$AB$58)/((AJ13-$AB$58)*$B$10))^(1/2)),AN57)</f>
        <v>20</v>
      </c>
      <c r="AS13" s="22" t="s">
        <v>127</v>
      </c>
      <c r="AU13" s="22" t="s">
        <v>91</v>
      </c>
      <c r="AV13" s="23">
        <v>48</v>
      </c>
      <c r="AW13" s="24">
        <v>480</v>
      </c>
      <c r="AX13" s="26"/>
      <c r="AY13" s="22" t="s">
        <v>80</v>
      </c>
      <c r="AZ13" s="23">
        <v>0.5</v>
      </c>
      <c r="BA13" s="23">
        <v>5</v>
      </c>
      <c r="BB13" s="19"/>
      <c r="BD13" s="22" t="s">
        <v>91</v>
      </c>
      <c r="BE13" s="23">
        <f>ROUND(AV13*((($AE$58*$AE$60*($E$11+273))/($E$10*$E$12*($AE$59+273)))^(1/2)),AV34)</f>
        <v>30</v>
      </c>
      <c r="BF13" s="23">
        <f>ROUND(AW13*((($AE$58*$AE$60*($E$11+273))/($E$10*$E$12*($AE$59+273)))^(1/2)),AW34)</f>
        <v>304</v>
      </c>
      <c r="BG13" s="22" t="s">
        <v>128</v>
      </c>
      <c r="BH13" s="22" t="s">
        <v>80</v>
      </c>
      <c r="BI13" s="23">
        <f>ROUND(AZ13*((($AE$58*$AE$60*($E$11+273))/($E$10*$E$12*($AE$59+273)))^(1/2)),AV26)</f>
        <v>0.32</v>
      </c>
      <c r="BJ13" s="23">
        <f>ROUND(BA13*((($AE$58*$AE$60*($E$11+273))/($E$10*$E$12*($AE$59+273)))^(1/2)),AW26)</f>
        <v>3.2</v>
      </c>
      <c r="BK13" s="22" t="s">
        <v>128</v>
      </c>
    </row>
    <row r="14" spans="1:63">
      <c r="Z14" s="13"/>
      <c r="AA14" s="22" t="s">
        <v>81</v>
      </c>
      <c r="AB14" s="23">
        <v>4</v>
      </c>
      <c r="AC14" s="23">
        <v>40</v>
      </c>
      <c r="AD14" s="18">
        <v>7800</v>
      </c>
      <c r="AF14" s="22" t="s">
        <v>82</v>
      </c>
      <c r="AG14" s="23">
        <v>4</v>
      </c>
      <c r="AH14" s="23">
        <v>40</v>
      </c>
      <c r="AI14" s="18">
        <v>7800</v>
      </c>
      <c r="AL14" s="22" t="s">
        <v>81</v>
      </c>
      <c r="AM14" s="23">
        <f t="shared" ref="AM14:AM54" si="0">ROUND(AB14*((((AD14-$B$10)*$AB$58)/((AD14-$AB$58)*$B$10))^(1/2)),AM58)</f>
        <v>4</v>
      </c>
      <c r="AN14" s="23">
        <f t="shared" ref="AN14:AN54" si="1">ROUND(AC14*((((AE14-$B$10)*$AB$58)/((AE14-$AB$58)*$B$10))^(1/2)),AN58)</f>
        <v>40</v>
      </c>
      <c r="AO14" s="22" t="s">
        <v>127</v>
      </c>
      <c r="AP14" s="22" t="s">
        <v>82</v>
      </c>
      <c r="AQ14" s="23">
        <f t="shared" ref="AQ14:AQ16" si="2">ROUND(AG14*((((AI14-$B$10)*$AB$58)/((AI14-$AB$58)*$B$10))^(1/2)),AM58)</f>
        <v>4</v>
      </c>
      <c r="AR14" s="23">
        <f t="shared" ref="AR14:AR16" si="3">ROUND(AH14*((((AJ14-$B$10)*$AB$58)/((AJ14-$AB$58)*$B$10))^(1/2)),AN58)</f>
        <v>40</v>
      </c>
      <c r="AS14" s="22" t="s">
        <v>127</v>
      </c>
      <c r="AU14" s="22" t="s">
        <v>93</v>
      </c>
      <c r="AV14" s="23">
        <v>72</v>
      </c>
      <c r="AW14" s="24">
        <v>720</v>
      </c>
      <c r="AX14" s="26"/>
      <c r="AY14" s="22" t="s">
        <v>82</v>
      </c>
      <c r="AZ14" s="23">
        <v>1</v>
      </c>
      <c r="BA14" s="23">
        <v>10</v>
      </c>
      <c r="BB14" s="19"/>
      <c r="BD14" s="22" t="s">
        <v>93</v>
      </c>
      <c r="BE14" s="23">
        <f t="shared" ref="BE14:BE16" si="4">ROUND(AV14*((($AE$58*$AE$60*($E$11+273))/($E$10*$E$12*($AE$59+273)))^(1/2)),AV35)</f>
        <v>46</v>
      </c>
      <c r="BF14" s="23">
        <f t="shared" ref="BF14:BF16" si="5">ROUND(AW14*((($AE$58*$AE$60*($E$11+273))/($E$10*$E$12*($AE$59+273)))^(1/2)),AW35)</f>
        <v>455</v>
      </c>
      <c r="BG14" s="22" t="s">
        <v>128</v>
      </c>
      <c r="BH14" s="22" t="s">
        <v>82</v>
      </c>
      <c r="BI14" s="23">
        <f t="shared" ref="BI14:BI18" si="6">ROUND(AZ14*((($AE$58*$AE$60*($E$11+273))/($E$10*$E$12*($AE$59+273)))^(1/2)),AV27)</f>
        <v>0.63</v>
      </c>
      <c r="BJ14" s="23">
        <f t="shared" ref="BJ14:BJ18" si="7">ROUND(BA14*((($AE$58*$AE$60*($E$11+273))/($E$10*$E$12*($AE$59+273)))^(1/2)),AW27)</f>
        <v>6.3</v>
      </c>
      <c r="BK14" s="22" t="s">
        <v>128</v>
      </c>
    </row>
    <row r="15" spans="1:63">
      <c r="A15" s="86" t="s">
        <v>161</v>
      </c>
      <c r="B15" s="86"/>
      <c r="C15" s="86"/>
      <c r="D15" s="86"/>
      <c r="E15" s="86"/>
      <c r="F15" s="86"/>
      <c r="Z15" s="13"/>
      <c r="AA15" s="30" t="s">
        <v>83</v>
      </c>
      <c r="AB15" s="23">
        <v>6</v>
      </c>
      <c r="AC15" s="23">
        <v>60</v>
      </c>
      <c r="AD15" s="18">
        <v>7800</v>
      </c>
      <c r="AF15" s="22" t="s">
        <v>84</v>
      </c>
      <c r="AG15" s="23">
        <v>6</v>
      </c>
      <c r="AH15" s="23">
        <v>60</v>
      </c>
      <c r="AI15" s="18">
        <v>7800</v>
      </c>
      <c r="AL15" s="30" t="s">
        <v>83</v>
      </c>
      <c r="AM15" s="23">
        <f t="shared" si="0"/>
        <v>6</v>
      </c>
      <c r="AN15" s="23">
        <f t="shared" si="1"/>
        <v>60</v>
      </c>
      <c r="AO15" s="22" t="s">
        <v>127</v>
      </c>
      <c r="AP15" s="22" t="s">
        <v>84</v>
      </c>
      <c r="AQ15" s="23">
        <f t="shared" si="2"/>
        <v>6</v>
      </c>
      <c r="AR15" s="23">
        <f t="shared" si="3"/>
        <v>60</v>
      </c>
      <c r="AS15" s="22" t="s">
        <v>127</v>
      </c>
      <c r="AU15" s="22" t="s">
        <v>15</v>
      </c>
      <c r="AV15" s="23">
        <v>7</v>
      </c>
      <c r="AW15" s="24">
        <v>70</v>
      </c>
      <c r="AX15" s="26"/>
      <c r="AY15" s="22" t="s">
        <v>84</v>
      </c>
      <c r="AZ15" s="23">
        <v>2</v>
      </c>
      <c r="BA15" s="23">
        <v>20</v>
      </c>
      <c r="BB15" s="19"/>
      <c r="BD15" s="22" t="s">
        <v>15</v>
      </c>
      <c r="BE15" s="23">
        <f t="shared" si="4"/>
        <v>4</v>
      </c>
      <c r="BF15" s="23">
        <f t="shared" si="5"/>
        <v>44</v>
      </c>
      <c r="BG15" s="22" t="s">
        <v>26</v>
      </c>
      <c r="BH15" s="22" t="s">
        <v>84</v>
      </c>
      <c r="BI15" s="23">
        <f t="shared" si="6"/>
        <v>1.26</v>
      </c>
      <c r="BJ15" s="23">
        <f t="shared" si="7"/>
        <v>12.6</v>
      </c>
      <c r="BK15" s="22" t="s">
        <v>128</v>
      </c>
    </row>
    <row r="16" spans="1:63">
      <c r="A16" s="86"/>
      <c r="B16" s="86"/>
      <c r="C16" s="86"/>
      <c r="D16" s="86"/>
      <c r="E16" s="86"/>
      <c r="F16" s="86"/>
      <c r="Z16" s="13"/>
      <c r="AA16" s="30" t="s">
        <v>85</v>
      </c>
      <c r="AB16" s="23">
        <v>10</v>
      </c>
      <c r="AC16" s="23">
        <v>100</v>
      </c>
      <c r="AD16" s="18">
        <v>7800</v>
      </c>
      <c r="AF16" s="22" t="s">
        <v>86</v>
      </c>
      <c r="AG16" s="23">
        <v>10</v>
      </c>
      <c r="AH16" s="23">
        <v>100</v>
      </c>
      <c r="AI16" s="18">
        <v>7800</v>
      </c>
      <c r="AL16" s="30" t="s">
        <v>85</v>
      </c>
      <c r="AM16" s="23">
        <f t="shared" si="0"/>
        <v>10</v>
      </c>
      <c r="AN16" s="23">
        <f t="shared" si="1"/>
        <v>100</v>
      </c>
      <c r="AO16" s="22" t="s">
        <v>127</v>
      </c>
      <c r="AP16" s="22" t="s">
        <v>86</v>
      </c>
      <c r="AQ16" s="23">
        <f t="shared" si="2"/>
        <v>10</v>
      </c>
      <c r="AR16" s="23">
        <f t="shared" si="3"/>
        <v>100</v>
      </c>
      <c r="AS16" s="22" t="s">
        <v>127</v>
      </c>
      <c r="AU16" s="22" t="s">
        <v>16</v>
      </c>
      <c r="AV16" s="23">
        <v>10</v>
      </c>
      <c r="AW16" s="24">
        <v>100</v>
      </c>
      <c r="AX16" s="26"/>
      <c r="AY16" s="22" t="s">
        <v>86</v>
      </c>
      <c r="AZ16" s="23">
        <v>4</v>
      </c>
      <c r="BA16" s="23">
        <v>40</v>
      </c>
      <c r="BB16" s="19"/>
      <c r="BD16" s="22" t="s">
        <v>16</v>
      </c>
      <c r="BE16" s="23">
        <f t="shared" si="4"/>
        <v>6</v>
      </c>
      <c r="BF16" s="23">
        <f t="shared" si="5"/>
        <v>63</v>
      </c>
      <c r="BG16" s="22" t="s">
        <v>26</v>
      </c>
      <c r="BH16" s="22" t="s">
        <v>86</v>
      </c>
      <c r="BI16" s="23">
        <f t="shared" si="6"/>
        <v>2.5299999999999998</v>
      </c>
      <c r="BJ16" s="23">
        <f t="shared" si="7"/>
        <v>25.3</v>
      </c>
      <c r="BK16" s="22" t="s">
        <v>128</v>
      </c>
    </row>
    <row r="17" spans="1:63">
      <c r="A17" s="56" t="s">
        <v>29</v>
      </c>
      <c r="B17" s="56"/>
      <c r="C17" s="56"/>
      <c r="D17" s="66" t="s">
        <v>30</v>
      </c>
      <c r="E17" s="66"/>
      <c r="F17" s="66"/>
      <c r="Z17" s="13"/>
      <c r="AA17" s="30" t="s">
        <v>87</v>
      </c>
      <c r="AB17" s="23">
        <v>0.5</v>
      </c>
      <c r="AC17" s="23">
        <v>4</v>
      </c>
      <c r="AD17" s="18">
        <v>7800</v>
      </c>
      <c r="AF17" s="22" t="s">
        <v>88</v>
      </c>
      <c r="AG17" s="23">
        <v>0.5</v>
      </c>
      <c r="AH17" s="23">
        <v>4</v>
      </c>
      <c r="AI17" s="18">
        <v>7800</v>
      </c>
      <c r="AL17" s="30" t="s">
        <v>87</v>
      </c>
      <c r="AM17" s="23">
        <f t="shared" si="0"/>
        <v>0.5</v>
      </c>
      <c r="AN17" s="23">
        <f t="shared" si="1"/>
        <v>4</v>
      </c>
      <c r="AO17" s="22" t="s">
        <v>128</v>
      </c>
      <c r="AP17" s="22" t="s">
        <v>88</v>
      </c>
      <c r="AQ17" s="23">
        <f>ROUND(AG17*((((AI17-$B$10)*$AB$58)/((AI17-$AB$58)*$B$10))^(1/2)),AM61)</f>
        <v>0.5</v>
      </c>
      <c r="AR17" s="23">
        <f>ROUND(AH17*((((AJ17-$B$10)*$AB$58)/((AJ17-$AB$58)*$B$10))^(1/2)),AN61)</f>
        <v>4</v>
      </c>
      <c r="AS17" s="22" t="s">
        <v>128</v>
      </c>
      <c r="AU17" s="2"/>
      <c r="AV17" s="2"/>
      <c r="AW17" s="2"/>
      <c r="AX17" s="2"/>
      <c r="AY17" s="22" t="s">
        <v>146</v>
      </c>
      <c r="AZ17" s="23">
        <v>5</v>
      </c>
      <c r="BA17" s="23">
        <v>50</v>
      </c>
      <c r="BB17" s="19"/>
      <c r="BD17" s="2"/>
      <c r="BE17" s="2"/>
      <c r="BF17" s="2"/>
      <c r="BG17" s="2"/>
      <c r="BH17" s="22" t="s">
        <v>146</v>
      </c>
      <c r="BI17" s="23">
        <f t="shared" si="6"/>
        <v>3.16</v>
      </c>
      <c r="BJ17" s="23">
        <f t="shared" si="7"/>
        <v>31.6</v>
      </c>
      <c r="BK17" s="22" t="s">
        <v>128</v>
      </c>
    </row>
    <row r="18" spans="1:63">
      <c r="A18" s="6" t="s">
        <v>31</v>
      </c>
      <c r="B18" s="6" t="s">
        <v>27</v>
      </c>
      <c r="C18" s="6" t="s">
        <v>28</v>
      </c>
      <c r="D18" s="6" t="s">
        <v>31</v>
      </c>
      <c r="E18" s="6" t="s">
        <v>27</v>
      </c>
      <c r="F18" s="6" t="s">
        <v>28</v>
      </c>
      <c r="Z18" s="13"/>
      <c r="AA18" s="30" t="s">
        <v>89</v>
      </c>
      <c r="AB18" s="23">
        <v>1</v>
      </c>
      <c r="AC18" s="23">
        <v>7</v>
      </c>
      <c r="AD18" s="18">
        <v>7800</v>
      </c>
      <c r="AF18" s="22" t="s">
        <v>90</v>
      </c>
      <c r="AG18" s="23">
        <v>1</v>
      </c>
      <c r="AH18" s="23">
        <v>7</v>
      </c>
      <c r="AI18" s="18">
        <v>7800</v>
      </c>
      <c r="AL18" s="30" t="s">
        <v>89</v>
      </c>
      <c r="AM18" s="23">
        <f t="shared" si="0"/>
        <v>1</v>
      </c>
      <c r="AN18" s="23">
        <f t="shared" si="1"/>
        <v>7</v>
      </c>
      <c r="AO18" s="22" t="s">
        <v>128</v>
      </c>
      <c r="AP18" s="22" t="s">
        <v>90</v>
      </c>
      <c r="AQ18" s="23">
        <f t="shared" ref="AQ18:AQ19" si="8">ROUND(AG18*((((AI18-$B$10)*$AB$58)/((AI18-$AB$58)*$B$10))^(1/2)),AM62)</f>
        <v>1</v>
      </c>
      <c r="AR18" s="23">
        <f t="shared" ref="AR18:AR19" si="9">ROUND(AH18*((((AJ18-$B$10)*$AB$58)/((AJ18-$AB$58)*$B$10))^(1/2)),AN62)</f>
        <v>7</v>
      </c>
      <c r="AS18" s="22" t="s">
        <v>128</v>
      </c>
      <c r="AU18" s="2"/>
      <c r="AV18" s="2"/>
      <c r="AW18" s="2"/>
      <c r="AX18" s="2"/>
      <c r="AY18" s="22" t="s">
        <v>147</v>
      </c>
      <c r="AZ18" s="23">
        <v>10</v>
      </c>
      <c r="BA18" s="23">
        <v>100</v>
      </c>
      <c r="BB18" s="19"/>
      <c r="BD18" s="2"/>
      <c r="BE18" s="2"/>
      <c r="BF18" s="2"/>
      <c r="BG18" s="2"/>
      <c r="BH18" s="22" t="s">
        <v>147</v>
      </c>
      <c r="BI18" s="23">
        <f t="shared" si="6"/>
        <v>6.3</v>
      </c>
      <c r="BJ18" s="23">
        <f t="shared" si="7"/>
        <v>63</v>
      </c>
      <c r="BK18" s="22" t="s">
        <v>128</v>
      </c>
    </row>
    <row r="19" spans="1:63">
      <c r="A19" s="56" t="s">
        <v>32</v>
      </c>
      <c r="B19" s="56"/>
      <c r="C19" s="56"/>
      <c r="D19" s="66" t="s">
        <v>32</v>
      </c>
      <c r="E19" s="66"/>
      <c r="F19" s="66"/>
      <c r="Z19" s="14"/>
      <c r="AA19" s="30" t="s">
        <v>91</v>
      </c>
      <c r="AB19" s="23">
        <v>2</v>
      </c>
      <c r="AC19" s="23">
        <v>18</v>
      </c>
      <c r="AD19" s="18">
        <v>7800</v>
      </c>
      <c r="AF19" s="22" t="s">
        <v>92</v>
      </c>
      <c r="AG19" s="23">
        <v>4</v>
      </c>
      <c r="AH19" s="23">
        <v>18</v>
      </c>
      <c r="AI19" s="18">
        <v>7800</v>
      </c>
      <c r="AL19" s="30" t="s">
        <v>91</v>
      </c>
      <c r="AM19" s="23">
        <f t="shared" si="0"/>
        <v>2</v>
      </c>
      <c r="AN19" s="23">
        <f t="shared" si="1"/>
        <v>18</v>
      </c>
      <c r="AO19" s="22" t="s">
        <v>128</v>
      </c>
      <c r="AP19" s="22" t="s">
        <v>92</v>
      </c>
      <c r="AQ19" s="23">
        <f t="shared" si="8"/>
        <v>4</v>
      </c>
      <c r="AR19" s="23">
        <f t="shared" si="9"/>
        <v>18</v>
      </c>
      <c r="AS19" s="22" t="s">
        <v>128</v>
      </c>
      <c r="AU19" s="2"/>
      <c r="AV19" s="2"/>
      <c r="AW19" s="2"/>
      <c r="AX19" s="2"/>
      <c r="AY19" s="22" t="s">
        <v>88</v>
      </c>
      <c r="AZ19" s="23">
        <v>12</v>
      </c>
      <c r="BA19" s="23">
        <v>120</v>
      </c>
      <c r="BB19" s="19"/>
      <c r="BD19" s="2"/>
      <c r="BE19" s="2"/>
      <c r="BF19" s="2"/>
      <c r="BG19" s="2"/>
      <c r="BH19" s="22" t="s">
        <v>88</v>
      </c>
      <c r="BI19" s="23">
        <f>ROUND(AZ19*((($AE$58*$AE$60*($E$11+273))/($E$10*$E$12*($AE$59+273)))^(1/2)),AV32)</f>
        <v>7.6</v>
      </c>
      <c r="BJ19" s="23">
        <f>ROUND(BA19*((($AE$58*$AE$60*($E$11+273))/($E$10*$E$12*($AE$59+273)))^(1/2)),AW32)</f>
        <v>76</v>
      </c>
      <c r="BK19" s="22" t="s">
        <v>128</v>
      </c>
    </row>
    <row r="20" spans="1:63">
      <c r="A20" s="18" t="s">
        <v>33</v>
      </c>
      <c r="B20" s="10">
        <v>8</v>
      </c>
      <c r="C20" s="17" t="str">
        <f>CONCATENATE(AM13,"-",AN13," ",AO13)</f>
        <v>2-20 л/ч</v>
      </c>
      <c r="D20" s="18" t="s">
        <v>129</v>
      </c>
      <c r="E20" s="10">
        <v>10</v>
      </c>
      <c r="F20" s="17" t="str">
        <f>IF($E$13="Рабочим условиям",(CONCATENATE(BE13,"-",BF13," ",BG13)),(CONCATENATE(BE27,"-",BF27," ",BG27)))</f>
        <v>30-304 л/мин</v>
      </c>
      <c r="AA20" s="22" t="s">
        <v>93</v>
      </c>
      <c r="AB20" s="23">
        <v>0.5</v>
      </c>
      <c r="AC20" s="23">
        <v>4</v>
      </c>
      <c r="AD20" s="18">
        <v>7800</v>
      </c>
      <c r="AF20" s="22" t="s">
        <v>96</v>
      </c>
      <c r="AG20" s="23">
        <v>5</v>
      </c>
      <c r="AH20" s="23">
        <v>35</v>
      </c>
      <c r="AI20" s="18">
        <v>7800</v>
      </c>
      <c r="AL20" s="22" t="s">
        <v>93</v>
      </c>
      <c r="AM20" s="23">
        <f t="shared" si="0"/>
        <v>1</v>
      </c>
      <c r="AN20" s="23">
        <f t="shared" si="1"/>
        <v>4</v>
      </c>
      <c r="AO20" s="22" t="s">
        <v>128</v>
      </c>
      <c r="AP20" s="22" t="s">
        <v>96</v>
      </c>
      <c r="AQ20" s="23">
        <f>ROUND(AG20*((((AI20-$B$10)*$AB$58)/((AI20-$AB$58)*$B$10))^(1/2)),AM71)</f>
        <v>5</v>
      </c>
      <c r="AR20" s="23">
        <f>ROUND(AH20*((((AJ20-$B$10)*$AB$58)/((AJ20-$AB$58)*$B$10))^(1/2)),AN71)</f>
        <v>35</v>
      </c>
      <c r="AS20" s="22" t="s">
        <v>128</v>
      </c>
      <c r="AU20" s="2"/>
      <c r="AV20" s="2"/>
      <c r="AW20" s="2"/>
      <c r="AX20" s="2"/>
      <c r="AY20" s="22" t="s">
        <v>90</v>
      </c>
      <c r="AZ20" s="23">
        <v>24</v>
      </c>
      <c r="BA20" s="23">
        <v>240</v>
      </c>
      <c r="BB20" s="19"/>
      <c r="BD20" s="2"/>
      <c r="BE20" s="2"/>
      <c r="BF20" s="2"/>
      <c r="BG20" s="2"/>
      <c r="BH20" s="22" t="s">
        <v>90</v>
      </c>
      <c r="BI20" s="23">
        <f t="shared" ref="BI20:BI22" si="10">ROUND(AZ20*((($AE$58*$AE$60*($E$11+273))/($E$10*$E$12*($AE$59+273)))^(1/2)),AV33)</f>
        <v>15.2</v>
      </c>
      <c r="BJ20" s="23">
        <f t="shared" ref="BJ20:BJ22" si="11">ROUND(BA20*((($AE$58*$AE$60*($E$11+273))/($E$10*$E$12*($AE$59+273)))^(1/2)),AW33)</f>
        <v>152</v>
      </c>
      <c r="BK20" s="22" t="s">
        <v>128</v>
      </c>
    </row>
    <row r="21" spans="1:63">
      <c r="A21" s="39" t="s">
        <v>122</v>
      </c>
      <c r="B21" s="38">
        <v>8</v>
      </c>
      <c r="C21" s="40" t="str">
        <f t="shared" ref="C21:C55" si="12">CONCATENATE(AM14,"-",AN14," ",AO14)</f>
        <v>4-40 л/ч</v>
      </c>
      <c r="D21" s="39" t="s">
        <v>130</v>
      </c>
      <c r="E21" s="38">
        <v>10</v>
      </c>
      <c r="F21" s="40" t="str">
        <f t="shared" ref="F21:F23" si="13">IF($E$13="Рабочим условиям",(CONCATENATE(BE14,"-",BF14," ",BG14)),(CONCATENATE(BE28,"-",BF28," ",BG28)))</f>
        <v>46-455 л/мин</v>
      </c>
      <c r="AA21" s="22" t="s">
        <v>94</v>
      </c>
      <c r="AB21" s="23">
        <v>1</v>
      </c>
      <c r="AC21" s="23">
        <v>7</v>
      </c>
      <c r="AD21" s="18">
        <v>7800</v>
      </c>
      <c r="AF21" s="22" t="s">
        <v>97</v>
      </c>
      <c r="AG21" s="23">
        <v>12</v>
      </c>
      <c r="AH21" s="23">
        <v>60</v>
      </c>
      <c r="AI21" s="18">
        <v>7800</v>
      </c>
      <c r="AL21" s="22" t="s">
        <v>94</v>
      </c>
      <c r="AM21" s="23">
        <f t="shared" si="0"/>
        <v>1</v>
      </c>
      <c r="AN21" s="23">
        <f t="shared" si="1"/>
        <v>7</v>
      </c>
      <c r="AO21" s="22" t="s">
        <v>128</v>
      </c>
      <c r="AP21" s="22" t="s">
        <v>97</v>
      </c>
      <c r="AQ21" s="23">
        <f t="shared" ref="AQ21:AQ22" si="14">ROUND(AG21*((((AI21-$B$10)*$AB$58)/((AI21-$AB$58)*$B$10))^(1/2)),AM72)</f>
        <v>12</v>
      </c>
      <c r="AR21" s="23">
        <f t="shared" ref="AR21:AR22" si="15">ROUND(AH21*((((AJ21-$B$10)*$AB$58)/((AJ21-$AB$58)*$B$10))^(1/2)),AN72)</f>
        <v>60</v>
      </c>
      <c r="AS21" s="22" t="s">
        <v>128</v>
      </c>
      <c r="AU21" s="2"/>
      <c r="AV21" s="2"/>
      <c r="AW21" s="2"/>
      <c r="AX21" s="2"/>
      <c r="AY21" s="22" t="s">
        <v>92</v>
      </c>
      <c r="AZ21" s="23">
        <v>48</v>
      </c>
      <c r="BA21" s="23">
        <v>480</v>
      </c>
      <c r="BB21" s="19"/>
      <c r="BD21" s="2"/>
      <c r="BE21" s="2"/>
      <c r="BF21" s="2"/>
      <c r="BG21" s="2"/>
      <c r="BH21" s="22" t="s">
        <v>92</v>
      </c>
      <c r="BI21" s="23">
        <f t="shared" si="10"/>
        <v>30</v>
      </c>
      <c r="BJ21" s="23">
        <f t="shared" si="11"/>
        <v>304</v>
      </c>
      <c r="BK21" s="22" t="s">
        <v>128</v>
      </c>
    </row>
    <row r="22" spans="1:63">
      <c r="A22" s="18" t="s">
        <v>34</v>
      </c>
      <c r="B22" s="10">
        <v>8</v>
      </c>
      <c r="C22" s="17" t="str">
        <f t="shared" si="12"/>
        <v>6-60 л/ч</v>
      </c>
      <c r="D22" s="18" t="s">
        <v>131</v>
      </c>
      <c r="E22" s="10">
        <v>25</v>
      </c>
      <c r="F22" s="17" t="str">
        <f t="shared" si="13"/>
        <v>4-44 м3/ч</v>
      </c>
      <c r="AA22" s="22" t="s">
        <v>95</v>
      </c>
      <c r="AB22" s="23">
        <v>2</v>
      </c>
      <c r="AC22" s="23">
        <v>18</v>
      </c>
      <c r="AD22" s="18">
        <v>7800</v>
      </c>
      <c r="AF22" s="22" t="s">
        <v>98</v>
      </c>
      <c r="AG22" s="23">
        <v>10</v>
      </c>
      <c r="AH22" s="23">
        <v>70</v>
      </c>
      <c r="AI22" s="18">
        <v>7800</v>
      </c>
      <c r="AL22" s="22" t="s">
        <v>95</v>
      </c>
      <c r="AM22" s="23">
        <f t="shared" si="0"/>
        <v>2</v>
      </c>
      <c r="AN22" s="23">
        <f t="shared" si="1"/>
        <v>18</v>
      </c>
      <c r="AO22" s="22" t="s">
        <v>128</v>
      </c>
      <c r="AP22" s="22" t="s">
        <v>98</v>
      </c>
      <c r="AQ22" s="23">
        <f t="shared" si="14"/>
        <v>10</v>
      </c>
      <c r="AR22" s="23">
        <f t="shared" si="15"/>
        <v>70</v>
      </c>
      <c r="AS22" s="22" t="s">
        <v>128</v>
      </c>
      <c r="AU22" s="2"/>
      <c r="AV22" s="2"/>
      <c r="AW22" s="2"/>
      <c r="AX22" s="2"/>
      <c r="AY22" s="22" t="s">
        <v>148</v>
      </c>
      <c r="AZ22" s="23">
        <v>72</v>
      </c>
      <c r="BA22" s="23">
        <v>720</v>
      </c>
      <c r="BB22" s="19"/>
      <c r="BD22" s="2"/>
      <c r="BE22" s="2"/>
      <c r="BF22" s="2"/>
      <c r="BG22" s="2"/>
      <c r="BH22" s="22" t="s">
        <v>148</v>
      </c>
      <c r="BI22" s="23">
        <f t="shared" si="10"/>
        <v>46</v>
      </c>
      <c r="BJ22" s="23">
        <f t="shared" si="11"/>
        <v>455</v>
      </c>
      <c r="BK22" s="22" t="s">
        <v>128</v>
      </c>
    </row>
    <row r="23" spans="1:63">
      <c r="A23" s="39" t="s">
        <v>35</v>
      </c>
      <c r="B23" s="38">
        <v>8</v>
      </c>
      <c r="C23" s="40" t="str">
        <f t="shared" si="12"/>
        <v>10-100 л/ч</v>
      </c>
      <c r="D23" s="39" t="s">
        <v>132</v>
      </c>
      <c r="E23" s="38">
        <v>25</v>
      </c>
      <c r="F23" s="40" t="str">
        <f t="shared" si="13"/>
        <v>6-63 м3/ч</v>
      </c>
      <c r="AA23" s="30" t="s">
        <v>11</v>
      </c>
      <c r="AB23" s="23">
        <v>16</v>
      </c>
      <c r="AC23" s="23">
        <v>160</v>
      </c>
      <c r="AD23" s="31">
        <v>3300</v>
      </c>
      <c r="AF23" s="22" t="s">
        <v>105</v>
      </c>
      <c r="AG23" s="23">
        <v>160</v>
      </c>
      <c r="AH23" s="23">
        <v>1600</v>
      </c>
      <c r="AI23" s="18">
        <v>7800</v>
      </c>
      <c r="AL23" s="30" t="s">
        <v>11</v>
      </c>
      <c r="AM23" s="23">
        <f t="shared" si="0"/>
        <v>16</v>
      </c>
      <c r="AN23" s="23">
        <f t="shared" si="1"/>
        <v>160</v>
      </c>
      <c r="AO23" s="22" t="s">
        <v>127</v>
      </c>
      <c r="AP23" s="22" t="s">
        <v>105</v>
      </c>
      <c r="AQ23" s="23">
        <f>ROUND(AG23*((((AI23-$B$10)*$AB$58)/((AI23-$AB$58)*$B$10))^(1/2)),AM81)</f>
        <v>160</v>
      </c>
      <c r="AR23" s="23">
        <f>ROUND(AH23*((((AJ23-$B$10)*$AB$58)/((AJ23-$AB$58)*$B$10))^(1/2)),AN81)</f>
        <v>1600</v>
      </c>
      <c r="AS23" s="22" t="s">
        <v>127</v>
      </c>
      <c r="AU23" s="2"/>
      <c r="AV23" s="2"/>
      <c r="AW23" s="2"/>
      <c r="AX23" s="2"/>
      <c r="AY23" s="22" t="s">
        <v>97</v>
      </c>
      <c r="AZ23" s="23">
        <v>10</v>
      </c>
      <c r="BA23" s="23">
        <v>100</v>
      </c>
      <c r="BB23" s="19"/>
      <c r="BD23" s="2"/>
      <c r="BE23" s="2"/>
      <c r="BF23" s="2"/>
      <c r="BG23" s="2"/>
      <c r="BH23" s="22" t="s">
        <v>97</v>
      </c>
      <c r="BI23" s="23">
        <f>ROUND(AZ23*((($AE$58*$AE$60*($E$11+273))/($E$10*$E$12*($AE$59+273)))^(1/2)),AV37)</f>
        <v>6</v>
      </c>
      <c r="BJ23" s="23">
        <f>ROUND(BA23*((($AE$58*$AE$60*($E$11+273))/($E$10*$E$12*($AE$59+273)))^(1/2)),AW37)</f>
        <v>63</v>
      </c>
      <c r="BK23" s="22" t="s">
        <v>26</v>
      </c>
    </row>
    <row r="24" spans="1:63">
      <c r="A24" s="18" t="s">
        <v>36</v>
      </c>
      <c r="B24" s="10">
        <v>10</v>
      </c>
      <c r="C24" s="17" t="str">
        <f t="shared" si="12"/>
        <v>0,5-4 л/мин</v>
      </c>
      <c r="D24" s="70" t="s">
        <v>68</v>
      </c>
      <c r="E24" s="71"/>
      <c r="F24" s="72"/>
      <c r="AA24" s="30" t="s">
        <v>12</v>
      </c>
      <c r="AB24" s="23">
        <v>25</v>
      </c>
      <c r="AC24" s="23">
        <v>250</v>
      </c>
      <c r="AD24" s="31">
        <v>1800</v>
      </c>
      <c r="AF24" s="22" t="s">
        <v>106</v>
      </c>
      <c r="AG24" s="23">
        <v>250</v>
      </c>
      <c r="AH24" s="23">
        <v>2500</v>
      </c>
      <c r="AI24" s="18">
        <v>7800</v>
      </c>
      <c r="AL24" s="30" t="s">
        <v>12</v>
      </c>
      <c r="AM24" s="23">
        <f t="shared" si="0"/>
        <v>25</v>
      </c>
      <c r="AN24" s="23">
        <f t="shared" si="1"/>
        <v>250</v>
      </c>
      <c r="AO24" s="22" t="s">
        <v>127</v>
      </c>
      <c r="AP24" s="22" t="s">
        <v>106</v>
      </c>
      <c r="AQ24" s="23">
        <f t="shared" ref="AQ24:AQ25" si="16">ROUND(AG24*((((AI24-$B$10)*$AB$58)/((AI24-$AB$58)*$B$10))^(1/2)),AM82)</f>
        <v>250</v>
      </c>
      <c r="AR24" s="23">
        <f t="shared" ref="AR24:AR25" si="17">ROUND(AH24*((((AJ24-$B$10)*$AB$58)/((AJ24-$AB$58)*$B$10))^(1/2)),AN82)</f>
        <v>2500</v>
      </c>
      <c r="AS24" s="22" t="s">
        <v>127</v>
      </c>
      <c r="AU24" s="14"/>
      <c r="AV24" s="14"/>
      <c r="AW24" s="14"/>
      <c r="AX24" s="14"/>
      <c r="BD24" s="14"/>
      <c r="BE24" s="14"/>
      <c r="BF24" s="14"/>
      <c r="BG24" s="14"/>
      <c r="BH24" s="14"/>
      <c r="BI24" s="14"/>
      <c r="BJ24" s="14"/>
      <c r="BK24" s="14"/>
    </row>
    <row r="25" spans="1:63">
      <c r="A25" s="39" t="s">
        <v>37</v>
      </c>
      <c r="B25" s="38">
        <v>10</v>
      </c>
      <c r="C25" s="40" t="str">
        <f t="shared" si="12"/>
        <v>1-7 л/мин</v>
      </c>
      <c r="D25" s="39" t="s">
        <v>133</v>
      </c>
      <c r="E25" s="38">
        <v>8</v>
      </c>
      <c r="F25" s="40" t="str">
        <f>IF($E$13="Рабочим условиям",(CONCATENATE(BI13,"-",BJ13," ",BK13)),(CONCATENATE(BI27,"-",BJ27," ",BK27)))</f>
        <v>0,32-3,2 л/мин</v>
      </c>
      <c r="AA25" s="30" t="s">
        <v>13</v>
      </c>
      <c r="AB25" s="23">
        <v>40</v>
      </c>
      <c r="AC25" s="23">
        <v>400</v>
      </c>
      <c r="AD25" s="31">
        <v>2700</v>
      </c>
      <c r="AF25" s="22" t="s">
        <v>108</v>
      </c>
      <c r="AG25" s="23">
        <v>5</v>
      </c>
      <c r="AH25" s="23">
        <v>35</v>
      </c>
      <c r="AI25" s="18">
        <v>7800</v>
      </c>
      <c r="AL25" s="30" t="s">
        <v>13</v>
      </c>
      <c r="AM25" s="23">
        <f t="shared" si="0"/>
        <v>40</v>
      </c>
      <c r="AN25" s="23">
        <f t="shared" si="1"/>
        <v>400</v>
      </c>
      <c r="AO25" s="22" t="s">
        <v>127</v>
      </c>
      <c r="AP25" s="22" t="s">
        <v>108</v>
      </c>
      <c r="AQ25" s="23">
        <f t="shared" si="16"/>
        <v>5</v>
      </c>
      <c r="AR25" s="23">
        <f t="shared" si="17"/>
        <v>35</v>
      </c>
      <c r="AS25" s="22" t="s">
        <v>128</v>
      </c>
      <c r="AU25" s="65" t="s">
        <v>150</v>
      </c>
      <c r="AV25" s="65"/>
      <c r="AW25" s="65"/>
      <c r="AX25" s="14"/>
      <c r="AY25" s="14"/>
      <c r="AZ25" s="14"/>
      <c r="BA25" s="14"/>
      <c r="BB25" s="14"/>
      <c r="BD25" s="58" t="s">
        <v>145</v>
      </c>
      <c r="BE25" s="59"/>
      <c r="BF25" s="59"/>
      <c r="BG25" s="59"/>
      <c r="BH25" s="59"/>
      <c r="BI25" s="59"/>
      <c r="BJ25" s="59"/>
      <c r="BK25" s="60"/>
    </row>
    <row r="26" spans="1:63">
      <c r="A26" s="18" t="s">
        <v>38</v>
      </c>
      <c r="B26" s="10">
        <v>10</v>
      </c>
      <c r="C26" s="17" t="str">
        <f t="shared" si="12"/>
        <v>2-18 л/мин</v>
      </c>
      <c r="D26" s="18" t="s">
        <v>134</v>
      </c>
      <c r="E26" s="10">
        <v>8</v>
      </c>
      <c r="F26" s="17" t="str">
        <f t="shared" ref="F26:F35" si="18">IF($E$13="Рабочим условиям",(CONCATENATE(BI14,"-",BJ14," ",BK14)),(CONCATENATE(BI28,"-",BJ28," ",BK28)))</f>
        <v>0,63-6,3 л/мин</v>
      </c>
      <c r="AA26" s="30" t="s">
        <v>14</v>
      </c>
      <c r="AB26" s="23">
        <v>60</v>
      </c>
      <c r="AC26" s="23">
        <v>600</v>
      </c>
      <c r="AD26" s="31">
        <v>4300</v>
      </c>
      <c r="AF26" s="21"/>
      <c r="AG26" s="21"/>
      <c r="AH26" s="21"/>
      <c r="AI26" s="21"/>
      <c r="AJ26" s="16"/>
      <c r="AL26" s="30" t="s">
        <v>14</v>
      </c>
      <c r="AM26" s="23">
        <f t="shared" si="0"/>
        <v>60</v>
      </c>
      <c r="AN26" s="23">
        <f t="shared" si="1"/>
        <v>600</v>
      </c>
      <c r="AO26" s="22" t="s">
        <v>127</v>
      </c>
      <c r="AP26" s="1"/>
      <c r="AQ26" s="1"/>
      <c r="AR26" s="1"/>
      <c r="AS26" s="1"/>
      <c r="AU26" s="22" t="s">
        <v>79</v>
      </c>
      <c r="AV26" s="23">
        <v>2</v>
      </c>
      <c r="AW26" s="23">
        <v>1</v>
      </c>
      <c r="BD26" s="55" t="s">
        <v>32</v>
      </c>
      <c r="BE26" s="55"/>
      <c r="BF26" s="55"/>
      <c r="BG26" s="64"/>
      <c r="BH26" s="57" t="s">
        <v>68</v>
      </c>
      <c r="BI26" s="57"/>
      <c r="BJ26" s="57"/>
      <c r="BK26" s="57"/>
    </row>
    <row r="27" spans="1:63">
      <c r="A27" s="39" t="s">
        <v>39</v>
      </c>
      <c r="B27" s="38">
        <v>15</v>
      </c>
      <c r="C27" s="40" t="str">
        <f t="shared" si="12"/>
        <v>1-4 л/мин</v>
      </c>
      <c r="D27" s="39" t="s">
        <v>135</v>
      </c>
      <c r="E27" s="38">
        <v>8</v>
      </c>
      <c r="F27" s="40" t="str">
        <f t="shared" si="18"/>
        <v>1,26-12,6 л/мин</v>
      </c>
      <c r="AA27" s="30" t="s">
        <v>15</v>
      </c>
      <c r="AB27" s="23">
        <v>160</v>
      </c>
      <c r="AC27" s="23">
        <v>1600</v>
      </c>
      <c r="AD27" s="31">
        <v>2900</v>
      </c>
      <c r="AF27" s="16"/>
      <c r="AG27" s="16"/>
      <c r="AH27" s="16"/>
      <c r="AI27" s="16"/>
      <c r="AJ27" s="16"/>
      <c r="AL27" s="30" t="s">
        <v>15</v>
      </c>
      <c r="AM27" s="23">
        <f t="shared" si="0"/>
        <v>160</v>
      </c>
      <c r="AN27" s="23">
        <f t="shared" si="1"/>
        <v>1600</v>
      </c>
      <c r="AO27" s="22" t="s">
        <v>127</v>
      </c>
      <c r="AP27" s="1"/>
      <c r="AQ27" s="1"/>
      <c r="AR27" s="1"/>
      <c r="AS27" s="1"/>
      <c r="AU27" s="22" t="s">
        <v>81</v>
      </c>
      <c r="AV27" s="23">
        <v>2</v>
      </c>
      <c r="AW27" s="23">
        <v>1</v>
      </c>
      <c r="BD27" s="22" t="s">
        <v>91</v>
      </c>
      <c r="BE27" s="23">
        <f>ROUND(AV13*((($AE$58*$E$12*($AE$59+273))/($E$10*$AE$60*($E$11+273)))^(1/2)),AV34)</f>
        <v>76</v>
      </c>
      <c r="BF27" s="23">
        <f>ROUND(AW13*((($AE$58*$E$12*($AE$59+273))/($E$10*$AE$60*($E$11+273)))^(1/2)),AW34)</f>
        <v>759</v>
      </c>
      <c r="BG27" s="22" t="s">
        <v>156</v>
      </c>
      <c r="BH27" s="22" t="s">
        <v>80</v>
      </c>
      <c r="BI27" s="23">
        <f>ROUND(AZ13*((($AE$58*$E$12*($AE$59+273))/($E$10*$AE$60*($E$11+273)))^(1/2)),AV26)</f>
        <v>0.79</v>
      </c>
      <c r="BJ27" s="23">
        <f>ROUND(BA13*((($AE$58*$E$12*($AE$59+273))/($E$10*$AE$60*($E$11+273)))^(1/2)),AW26)</f>
        <v>7.9</v>
      </c>
      <c r="BK27" s="22" t="s">
        <v>156</v>
      </c>
    </row>
    <row r="28" spans="1:63">
      <c r="A28" s="18" t="s">
        <v>40</v>
      </c>
      <c r="B28" s="10">
        <v>15</v>
      </c>
      <c r="C28" s="17" t="str">
        <f t="shared" si="12"/>
        <v>1-7 л/мин</v>
      </c>
      <c r="D28" s="42" t="s">
        <v>136</v>
      </c>
      <c r="E28" s="43">
        <v>8</v>
      </c>
      <c r="F28" s="44" t="str">
        <f t="shared" si="18"/>
        <v>2,53-25,3 л/мин</v>
      </c>
      <c r="AA28" s="30" t="s">
        <v>16</v>
      </c>
      <c r="AB28" s="23">
        <v>250</v>
      </c>
      <c r="AC28" s="23">
        <v>2500</v>
      </c>
      <c r="AD28" s="31">
        <v>5400</v>
      </c>
      <c r="AF28" s="16"/>
      <c r="AG28" s="16"/>
      <c r="AH28" s="16"/>
      <c r="AI28" s="16"/>
      <c r="AJ28" s="16"/>
      <c r="AL28" s="30" t="s">
        <v>16</v>
      </c>
      <c r="AM28" s="23">
        <f t="shared" si="0"/>
        <v>250</v>
      </c>
      <c r="AN28" s="23">
        <f t="shared" si="1"/>
        <v>2500</v>
      </c>
      <c r="AO28" s="22" t="s">
        <v>127</v>
      </c>
      <c r="AP28" s="1"/>
      <c r="AQ28" s="1"/>
      <c r="AR28" s="1"/>
      <c r="AS28" s="1"/>
      <c r="AU28" s="30" t="s">
        <v>83</v>
      </c>
      <c r="AV28" s="23">
        <v>2</v>
      </c>
      <c r="AW28" s="23">
        <v>1</v>
      </c>
      <c r="BD28" s="22" t="s">
        <v>93</v>
      </c>
      <c r="BE28" s="23">
        <f t="shared" ref="BE28:BE30" si="19">ROUND(AV14*((($AE$58*$E$12*($AE$59+273))/($E$10*$AE$60*($E$11+273)))^(1/2)),AV35)</f>
        <v>114</v>
      </c>
      <c r="BF28" s="23">
        <f t="shared" ref="BF28:BF30" si="20">ROUND(AW14*((($AE$58*$E$12*($AE$59+273))/($E$10*$AE$60*($E$11+273)))^(1/2)),AW35)</f>
        <v>1138</v>
      </c>
      <c r="BG28" s="22" t="s">
        <v>156</v>
      </c>
      <c r="BH28" s="22" t="s">
        <v>82</v>
      </c>
      <c r="BI28" s="23">
        <f t="shared" ref="BI28:BI32" si="21">ROUND(AZ14*((($AE$58*$E$12*($AE$59+273))/($E$10*$AE$60*($E$11+273)))^(1/2)),AV27)</f>
        <v>1.58</v>
      </c>
      <c r="BJ28" s="23">
        <f t="shared" ref="BJ28:BJ32" si="22">ROUND(BA14*((($AE$58*$E$12*($AE$59+273))/($E$10*$AE$60*($E$11+273)))^(1/2)),AW27)</f>
        <v>15.8</v>
      </c>
      <c r="BK28" s="22" t="s">
        <v>156</v>
      </c>
    </row>
    <row r="29" spans="1:63">
      <c r="A29" s="39" t="s">
        <v>41</v>
      </c>
      <c r="B29" s="38">
        <v>15</v>
      </c>
      <c r="C29" s="40" t="str">
        <f t="shared" si="12"/>
        <v>2-18 л/мин</v>
      </c>
      <c r="D29" s="39" t="s">
        <v>137</v>
      </c>
      <c r="E29" s="38">
        <v>8</v>
      </c>
      <c r="F29" s="40" t="str">
        <f t="shared" si="18"/>
        <v>3,16-31,6 л/мин</v>
      </c>
      <c r="AA29" s="30" t="s">
        <v>17</v>
      </c>
      <c r="AB29" s="23">
        <v>5</v>
      </c>
      <c r="AC29" s="23">
        <v>35</v>
      </c>
      <c r="AD29" s="18">
        <v>7800</v>
      </c>
      <c r="AF29" s="16"/>
      <c r="AG29" s="16"/>
      <c r="AH29" s="16"/>
      <c r="AI29" s="16"/>
      <c r="AJ29" s="16"/>
      <c r="AL29" s="30" t="s">
        <v>17</v>
      </c>
      <c r="AM29" s="23">
        <f t="shared" si="0"/>
        <v>5</v>
      </c>
      <c r="AN29" s="23">
        <f t="shared" si="1"/>
        <v>35</v>
      </c>
      <c r="AO29" s="22" t="s">
        <v>128</v>
      </c>
      <c r="AP29" s="1"/>
      <c r="AQ29" s="1"/>
      <c r="AR29" s="1"/>
      <c r="AS29" s="1"/>
      <c r="AU29" s="30" t="s">
        <v>85</v>
      </c>
      <c r="AV29" s="23">
        <v>2</v>
      </c>
      <c r="AW29" s="23">
        <v>1</v>
      </c>
      <c r="BD29" s="22" t="s">
        <v>15</v>
      </c>
      <c r="BE29" s="23">
        <f t="shared" si="19"/>
        <v>11</v>
      </c>
      <c r="BF29" s="23">
        <f t="shared" si="20"/>
        <v>111</v>
      </c>
      <c r="BG29" s="22" t="s">
        <v>155</v>
      </c>
      <c r="BH29" s="22" t="s">
        <v>84</v>
      </c>
      <c r="BI29" s="23">
        <f t="shared" si="21"/>
        <v>3.16</v>
      </c>
      <c r="BJ29" s="23">
        <f t="shared" si="22"/>
        <v>31.6</v>
      </c>
      <c r="BK29" s="22" t="s">
        <v>156</v>
      </c>
    </row>
    <row r="30" spans="1:63">
      <c r="A30" s="18" t="s">
        <v>42</v>
      </c>
      <c r="B30" s="10">
        <v>15</v>
      </c>
      <c r="C30" s="17" t="str">
        <f t="shared" si="12"/>
        <v>16-160 л/ч</v>
      </c>
      <c r="D30" s="42" t="s">
        <v>138</v>
      </c>
      <c r="E30" s="43">
        <v>8</v>
      </c>
      <c r="F30" s="44" t="str">
        <f t="shared" si="18"/>
        <v>6,3-63 л/мин</v>
      </c>
      <c r="AA30" s="30" t="s">
        <v>18</v>
      </c>
      <c r="AB30" s="23">
        <v>10</v>
      </c>
      <c r="AC30" s="23">
        <v>60</v>
      </c>
      <c r="AD30" s="18">
        <v>7800</v>
      </c>
      <c r="AF30" s="21"/>
      <c r="AG30" s="21"/>
      <c r="AH30" s="21"/>
      <c r="AI30" s="21"/>
      <c r="AJ30" s="16"/>
      <c r="AL30" s="30" t="s">
        <v>18</v>
      </c>
      <c r="AM30" s="23">
        <f t="shared" si="0"/>
        <v>10</v>
      </c>
      <c r="AN30" s="23">
        <f t="shared" si="1"/>
        <v>60</v>
      </c>
      <c r="AO30" s="22" t="s">
        <v>128</v>
      </c>
      <c r="AP30" s="1"/>
      <c r="AQ30" s="1"/>
      <c r="AR30" s="1"/>
      <c r="AS30" s="1"/>
      <c r="AU30" s="30" t="s">
        <v>151</v>
      </c>
      <c r="AV30" s="23">
        <v>2</v>
      </c>
      <c r="AW30" s="23">
        <v>1</v>
      </c>
      <c r="BD30" s="22" t="s">
        <v>16</v>
      </c>
      <c r="BE30" s="23">
        <f t="shared" si="19"/>
        <v>16</v>
      </c>
      <c r="BF30" s="23">
        <f t="shared" si="20"/>
        <v>158</v>
      </c>
      <c r="BG30" s="22" t="s">
        <v>155</v>
      </c>
      <c r="BH30" s="22" t="s">
        <v>86</v>
      </c>
      <c r="BI30" s="23">
        <f t="shared" si="21"/>
        <v>6.32</v>
      </c>
      <c r="BJ30" s="23">
        <f t="shared" si="22"/>
        <v>63.2</v>
      </c>
      <c r="BK30" s="22" t="s">
        <v>156</v>
      </c>
    </row>
    <row r="31" spans="1:63">
      <c r="A31" s="39" t="s">
        <v>43</v>
      </c>
      <c r="B31" s="38">
        <v>25</v>
      </c>
      <c r="C31" s="40" t="str">
        <f t="shared" si="12"/>
        <v>25-250 л/ч</v>
      </c>
      <c r="D31" s="39" t="s">
        <v>139</v>
      </c>
      <c r="E31" s="41">
        <v>10</v>
      </c>
      <c r="F31" s="40" t="str">
        <f t="shared" si="18"/>
        <v>7,6-76 л/мин</v>
      </c>
      <c r="AA31" s="30" t="s">
        <v>99</v>
      </c>
      <c r="AB31" s="23">
        <v>10</v>
      </c>
      <c r="AC31" s="23">
        <v>70</v>
      </c>
      <c r="AD31" s="18">
        <v>7800</v>
      </c>
      <c r="AF31" s="21"/>
      <c r="AG31" s="21"/>
      <c r="AH31" s="21"/>
      <c r="AI31" s="21"/>
      <c r="AJ31" s="16"/>
      <c r="AL31" s="30" t="s">
        <v>99</v>
      </c>
      <c r="AM31" s="23">
        <f t="shared" si="0"/>
        <v>10</v>
      </c>
      <c r="AN31" s="23">
        <f t="shared" si="1"/>
        <v>70</v>
      </c>
      <c r="AO31" s="22" t="s">
        <v>128</v>
      </c>
      <c r="AP31" s="1"/>
      <c r="AQ31" s="1"/>
      <c r="AR31" s="1"/>
      <c r="AS31" s="1"/>
      <c r="AU31" s="30" t="s">
        <v>152</v>
      </c>
      <c r="AV31" s="23">
        <v>1</v>
      </c>
      <c r="AW31" s="23">
        <v>0</v>
      </c>
      <c r="BD31" s="2"/>
      <c r="BE31" s="34"/>
      <c r="BF31" s="2"/>
      <c r="BG31" s="2"/>
      <c r="BH31" s="22" t="s">
        <v>146</v>
      </c>
      <c r="BI31" s="23">
        <f t="shared" si="21"/>
        <v>7.91</v>
      </c>
      <c r="BJ31" s="23">
        <f t="shared" si="22"/>
        <v>79.099999999999994</v>
      </c>
      <c r="BK31" s="22" t="s">
        <v>156</v>
      </c>
    </row>
    <row r="32" spans="1:63">
      <c r="A32" s="18" t="s">
        <v>44</v>
      </c>
      <c r="B32" s="10">
        <v>25</v>
      </c>
      <c r="C32" s="17" t="str">
        <f t="shared" si="12"/>
        <v>40-400 л/ч</v>
      </c>
      <c r="D32" s="18" t="s">
        <v>140</v>
      </c>
      <c r="E32" s="10">
        <v>10</v>
      </c>
      <c r="F32" s="17" t="str">
        <f t="shared" si="18"/>
        <v>15,2-152 л/мин</v>
      </c>
      <c r="AA32" s="22" t="s">
        <v>100</v>
      </c>
      <c r="AB32" s="23">
        <v>5</v>
      </c>
      <c r="AC32" s="23">
        <v>35</v>
      </c>
      <c r="AD32" s="18">
        <v>7800</v>
      </c>
      <c r="AF32" s="21"/>
      <c r="AG32" s="21"/>
      <c r="AH32" s="21"/>
      <c r="AI32" s="21"/>
      <c r="AJ32" s="16"/>
      <c r="AL32" s="22" t="s">
        <v>100</v>
      </c>
      <c r="AM32" s="23">
        <f t="shared" si="0"/>
        <v>5</v>
      </c>
      <c r="AN32" s="23">
        <f t="shared" si="1"/>
        <v>35</v>
      </c>
      <c r="AO32" s="22" t="s">
        <v>128</v>
      </c>
      <c r="AP32" s="1"/>
      <c r="AQ32" s="1"/>
      <c r="AR32" s="1"/>
      <c r="AS32" s="1"/>
      <c r="AU32" s="22" t="s">
        <v>87</v>
      </c>
      <c r="AV32" s="23">
        <v>1</v>
      </c>
      <c r="AW32" s="24">
        <v>0</v>
      </c>
      <c r="BD32" s="2"/>
      <c r="BE32" s="2"/>
      <c r="BF32" s="2"/>
      <c r="BG32" s="2"/>
      <c r="BH32" s="22" t="s">
        <v>147</v>
      </c>
      <c r="BI32" s="23">
        <f t="shared" si="21"/>
        <v>15.8</v>
      </c>
      <c r="BJ32" s="23">
        <f t="shared" si="22"/>
        <v>158</v>
      </c>
      <c r="BK32" s="22" t="s">
        <v>156</v>
      </c>
    </row>
    <row r="33" spans="1:63">
      <c r="A33" s="39" t="s">
        <v>45</v>
      </c>
      <c r="B33" s="38">
        <v>25</v>
      </c>
      <c r="C33" s="40" t="str">
        <f t="shared" si="12"/>
        <v>60-600 л/ч</v>
      </c>
      <c r="D33" s="39" t="s">
        <v>141</v>
      </c>
      <c r="E33" s="38">
        <v>10</v>
      </c>
      <c r="F33" s="40" t="str">
        <f t="shared" si="18"/>
        <v>30-304 л/мин</v>
      </c>
      <c r="AA33" s="22" t="s">
        <v>101</v>
      </c>
      <c r="AB33" s="23">
        <v>4</v>
      </c>
      <c r="AC33" s="23">
        <v>40</v>
      </c>
      <c r="AD33" s="18">
        <v>7800</v>
      </c>
      <c r="AF33" s="21"/>
      <c r="AG33" s="21"/>
      <c r="AH33" s="21"/>
      <c r="AI33" s="21"/>
      <c r="AJ33" s="16"/>
      <c r="AL33" s="22" t="s">
        <v>101</v>
      </c>
      <c r="AM33" s="23">
        <f t="shared" si="0"/>
        <v>4</v>
      </c>
      <c r="AN33" s="23">
        <f t="shared" si="1"/>
        <v>40</v>
      </c>
      <c r="AO33" s="22" t="s">
        <v>128</v>
      </c>
      <c r="AP33" s="1"/>
      <c r="AQ33" s="1"/>
      <c r="AR33" s="1"/>
      <c r="AS33" s="1"/>
      <c r="AU33" s="22" t="s">
        <v>89</v>
      </c>
      <c r="AV33" s="23">
        <v>1</v>
      </c>
      <c r="AW33" s="24">
        <v>0</v>
      </c>
      <c r="BD33" s="2"/>
      <c r="BE33" s="2"/>
      <c r="BF33" s="2"/>
      <c r="BG33" s="2"/>
      <c r="BH33" s="22" t="s">
        <v>88</v>
      </c>
      <c r="BI33" s="23">
        <f>ROUND(AZ19*((($AE$58*$E$12*($AE$59+273))/($E$10*$AE$60*($E$11+273)))^(1/2)),AV32)</f>
        <v>19</v>
      </c>
      <c r="BJ33" s="23">
        <f>ROUND(BA19*((($AE$58*$E$12*($AE$59+273))/($E$10*$AE$60*($E$11+273)))^(1/2)),AW32)</f>
        <v>190</v>
      </c>
      <c r="BK33" s="22" t="s">
        <v>156</v>
      </c>
    </row>
    <row r="34" spans="1:63">
      <c r="A34" s="18" t="s">
        <v>46</v>
      </c>
      <c r="B34" s="10">
        <v>25</v>
      </c>
      <c r="C34" s="17" t="str">
        <f t="shared" si="12"/>
        <v>160-1600 л/ч</v>
      </c>
      <c r="D34" s="18" t="s">
        <v>142</v>
      </c>
      <c r="E34" s="10">
        <v>10</v>
      </c>
      <c r="F34" s="17" t="str">
        <f t="shared" si="18"/>
        <v>46-455 л/мин</v>
      </c>
      <c r="AA34" s="22" t="s">
        <v>102</v>
      </c>
      <c r="AB34" s="23">
        <v>10</v>
      </c>
      <c r="AC34" s="23">
        <v>70</v>
      </c>
      <c r="AD34" s="18">
        <v>7800</v>
      </c>
      <c r="AF34" s="21"/>
      <c r="AG34" s="21"/>
      <c r="AH34" s="21"/>
      <c r="AI34" s="21"/>
      <c r="AJ34" s="16"/>
      <c r="AL34" s="22" t="s">
        <v>102</v>
      </c>
      <c r="AM34" s="23">
        <f t="shared" si="0"/>
        <v>10</v>
      </c>
      <c r="AN34" s="23">
        <f t="shared" si="1"/>
        <v>70</v>
      </c>
      <c r="AO34" s="22" t="s">
        <v>128</v>
      </c>
      <c r="AP34" s="1"/>
      <c r="AQ34" s="1"/>
      <c r="AR34" s="1"/>
      <c r="AS34" s="1"/>
      <c r="AU34" s="22" t="s">
        <v>91</v>
      </c>
      <c r="AV34" s="23">
        <v>0</v>
      </c>
      <c r="AW34" s="24">
        <v>0</v>
      </c>
      <c r="BD34" s="2"/>
      <c r="BE34" s="2"/>
      <c r="BF34" s="2"/>
      <c r="BG34" s="2"/>
      <c r="BH34" s="22" t="s">
        <v>90</v>
      </c>
      <c r="BI34" s="23">
        <f t="shared" ref="BI34:BI36" si="23">ROUND(AZ20*((($AE$58*$E$12*($AE$59+273))/($E$10*$AE$60*($E$11+273)))^(1/2)),AV33)</f>
        <v>37.9</v>
      </c>
      <c r="BJ34" s="23">
        <f t="shared" ref="BJ34:BJ36" si="24">ROUND(BA20*((($AE$58*$E$12*($AE$59+273))/($E$10*$AE$60*($E$11+273)))^(1/2)),AW33)</f>
        <v>379</v>
      </c>
      <c r="BK34" s="22" t="s">
        <v>156</v>
      </c>
    </row>
    <row r="35" spans="1:63">
      <c r="A35" s="39" t="s">
        <v>47</v>
      </c>
      <c r="B35" s="38">
        <v>25</v>
      </c>
      <c r="C35" s="40" t="str">
        <f t="shared" si="12"/>
        <v>250-2500 л/ч</v>
      </c>
      <c r="D35" s="39" t="s">
        <v>143</v>
      </c>
      <c r="E35" s="38">
        <v>25</v>
      </c>
      <c r="F35" s="40" t="str">
        <f t="shared" si="18"/>
        <v>6-63 м3/ч</v>
      </c>
      <c r="AA35" s="30" t="s">
        <v>103</v>
      </c>
      <c r="AB35" s="23">
        <v>0.4</v>
      </c>
      <c r="AC35" s="23">
        <v>4</v>
      </c>
      <c r="AD35" s="31">
        <v>1700</v>
      </c>
      <c r="AF35" s="21"/>
      <c r="AG35" s="21"/>
      <c r="AH35" s="21"/>
      <c r="AI35" s="21"/>
      <c r="AJ35" s="16"/>
      <c r="AL35" s="30" t="s">
        <v>103</v>
      </c>
      <c r="AM35" s="23">
        <f t="shared" si="0"/>
        <v>0.4</v>
      </c>
      <c r="AN35" s="23">
        <f t="shared" si="1"/>
        <v>4</v>
      </c>
      <c r="AO35" s="22" t="s">
        <v>26</v>
      </c>
      <c r="AP35" s="1"/>
      <c r="AQ35" s="1"/>
      <c r="AR35" s="1"/>
      <c r="AS35" s="1"/>
      <c r="AU35" s="22" t="s">
        <v>93</v>
      </c>
      <c r="AV35" s="23">
        <v>0</v>
      </c>
      <c r="AW35" s="24">
        <v>0</v>
      </c>
      <c r="BD35" s="2"/>
      <c r="BE35" s="2"/>
      <c r="BF35" s="2"/>
      <c r="BG35" s="2"/>
      <c r="BH35" s="22" t="s">
        <v>92</v>
      </c>
      <c r="BI35" s="23">
        <f t="shared" si="23"/>
        <v>76</v>
      </c>
      <c r="BJ35" s="23">
        <f t="shared" si="24"/>
        <v>759</v>
      </c>
      <c r="BK35" s="22" t="s">
        <v>156</v>
      </c>
    </row>
    <row r="36" spans="1:63">
      <c r="A36" s="18" t="s">
        <v>48</v>
      </c>
      <c r="B36" s="10">
        <v>32</v>
      </c>
      <c r="C36" s="17" t="str">
        <f t="shared" si="12"/>
        <v>5-35 л/мин</v>
      </c>
      <c r="AA36" s="30" t="s">
        <v>104</v>
      </c>
      <c r="AB36" s="23">
        <v>0.6</v>
      </c>
      <c r="AC36" s="23">
        <v>6</v>
      </c>
      <c r="AD36" s="31">
        <v>2400</v>
      </c>
      <c r="AF36" s="21"/>
      <c r="AG36" s="21"/>
      <c r="AH36" s="21"/>
      <c r="AI36" s="21"/>
      <c r="AJ36" s="16"/>
      <c r="AL36" s="30" t="s">
        <v>104</v>
      </c>
      <c r="AM36" s="23">
        <f t="shared" si="0"/>
        <v>0.6</v>
      </c>
      <c r="AN36" s="23">
        <f t="shared" si="1"/>
        <v>6</v>
      </c>
      <c r="AO36" s="22" t="s">
        <v>26</v>
      </c>
      <c r="AP36" s="1"/>
      <c r="AQ36" s="1"/>
      <c r="AR36" s="1"/>
      <c r="AS36" s="1"/>
      <c r="AU36" s="22" t="s">
        <v>15</v>
      </c>
      <c r="AV36" s="23">
        <v>0</v>
      </c>
      <c r="AW36" s="24">
        <v>0</v>
      </c>
      <c r="BD36" s="2"/>
      <c r="BE36" s="2"/>
      <c r="BF36" s="2"/>
      <c r="BG36" s="2"/>
      <c r="BH36" s="22" t="s">
        <v>148</v>
      </c>
      <c r="BI36" s="23">
        <f t="shared" si="23"/>
        <v>114</v>
      </c>
      <c r="BJ36" s="23">
        <f t="shared" si="24"/>
        <v>1138</v>
      </c>
      <c r="BK36" s="22" t="s">
        <v>156</v>
      </c>
    </row>
    <row r="37" spans="1:63">
      <c r="A37" s="39" t="s">
        <v>49</v>
      </c>
      <c r="B37" s="38">
        <v>32</v>
      </c>
      <c r="C37" s="40" t="str">
        <f t="shared" si="12"/>
        <v>10-60 л/мин</v>
      </c>
      <c r="AA37" s="30" t="s">
        <v>19</v>
      </c>
      <c r="AB37" s="23">
        <v>15</v>
      </c>
      <c r="AC37" s="23">
        <v>150</v>
      </c>
      <c r="AD37" s="18">
        <v>7800</v>
      </c>
      <c r="AF37" s="16"/>
      <c r="AG37" s="16"/>
      <c r="AH37" s="16"/>
      <c r="AI37" s="16"/>
      <c r="AJ37" s="16"/>
      <c r="AL37" s="30" t="s">
        <v>19</v>
      </c>
      <c r="AM37" s="23">
        <f t="shared" si="0"/>
        <v>15</v>
      </c>
      <c r="AN37" s="23">
        <f t="shared" si="1"/>
        <v>150</v>
      </c>
      <c r="AO37" s="22" t="s">
        <v>128</v>
      </c>
      <c r="AP37" s="1"/>
      <c r="AQ37" s="1"/>
      <c r="AR37" s="1"/>
      <c r="AS37" s="1"/>
      <c r="AU37" s="22" t="s">
        <v>16</v>
      </c>
      <c r="AV37" s="23">
        <v>0</v>
      </c>
      <c r="AW37" s="24">
        <v>0</v>
      </c>
      <c r="BD37" s="2"/>
      <c r="BE37" s="2"/>
      <c r="BF37" s="2"/>
      <c r="BG37" s="2"/>
      <c r="BH37" s="22" t="s">
        <v>97</v>
      </c>
      <c r="BI37" s="23">
        <f>ROUND(AZ23*((($AE$58*$E$12*($AE$59+273))/($E$10*$AE$60*($E$11+273)))^(1/2)),AV37)</f>
        <v>16</v>
      </c>
      <c r="BJ37" s="23">
        <f>ROUND(BA23*((($AE$58*$E$12*($AE$59+273))/($E$10*$AE$60*($E$11+273)))^(1/2)),AW37)</f>
        <v>158</v>
      </c>
      <c r="BK37" s="22" t="s">
        <v>155</v>
      </c>
    </row>
    <row r="38" spans="1:63">
      <c r="A38" s="18" t="s">
        <v>50</v>
      </c>
      <c r="B38" s="10">
        <v>40</v>
      </c>
      <c r="C38" s="17" t="str">
        <f t="shared" si="12"/>
        <v>10-70 л/мин</v>
      </c>
      <c r="AA38" s="30" t="s">
        <v>20</v>
      </c>
      <c r="AB38" s="23">
        <v>25</v>
      </c>
      <c r="AC38" s="23">
        <v>250</v>
      </c>
      <c r="AD38" s="18">
        <v>7800</v>
      </c>
      <c r="AF38" s="16"/>
      <c r="AG38" s="16"/>
      <c r="AH38" s="16"/>
      <c r="AI38" s="16"/>
      <c r="AJ38" s="16"/>
      <c r="AL38" s="30" t="s">
        <v>20</v>
      </c>
      <c r="AM38" s="23">
        <f t="shared" si="0"/>
        <v>25</v>
      </c>
      <c r="AN38" s="23">
        <f t="shared" si="1"/>
        <v>250</v>
      </c>
      <c r="AO38" s="22" t="s">
        <v>128</v>
      </c>
      <c r="AP38" s="1"/>
      <c r="AQ38" s="1"/>
      <c r="AR38" s="1"/>
      <c r="AS38" s="1"/>
      <c r="AU38" s="22" t="s">
        <v>21</v>
      </c>
      <c r="AV38" s="23">
        <v>0</v>
      </c>
      <c r="AW38" s="24">
        <v>0</v>
      </c>
    </row>
    <row r="39" spans="1:63">
      <c r="A39" s="39" t="s">
        <v>51</v>
      </c>
      <c r="B39" s="38">
        <v>40</v>
      </c>
      <c r="C39" s="40" t="str">
        <f t="shared" si="12"/>
        <v>5-35 л/мин</v>
      </c>
      <c r="AA39" s="30" t="s">
        <v>107</v>
      </c>
      <c r="AB39" s="23">
        <v>30</v>
      </c>
      <c r="AC39" s="23">
        <v>300</v>
      </c>
      <c r="AD39" s="18">
        <v>7800</v>
      </c>
      <c r="AF39" s="16"/>
      <c r="AG39" s="16"/>
      <c r="AH39" s="16"/>
      <c r="AI39" s="16"/>
      <c r="AJ39" s="16"/>
      <c r="AL39" s="30" t="s">
        <v>107</v>
      </c>
      <c r="AM39" s="23">
        <f t="shared" si="0"/>
        <v>30</v>
      </c>
      <c r="AN39" s="23">
        <f t="shared" si="1"/>
        <v>300</v>
      </c>
      <c r="AO39" s="22" t="s">
        <v>128</v>
      </c>
      <c r="AP39" s="1"/>
      <c r="AQ39" s="1"/>
      <c r="AR39" s="1"/>
      <c r="AS39" s="1"/>
      <c r="AU39" s="22" t="s">
        <v>22</v>
      </c>
      <c r="AV39" s="23">
        <v>0</v>
      </c>
      <c r="AW39" s="24">
        <v>0</v>
      </c>
    </row>
    <row r="40" spans="1:63">
      <c r="A40" s="18" t="s">
        <v>52</v>
      </c>
      <c r="B40" s="10">
        <v>40</v>
      </c>
      <c r="C40" s="17" t="str">
        <f t="shared" si="12"/>
        <v>4-40 л/мин</v>
      </c>
      <c r="AA40" s="30" t="s">
        <v>109</v>
      </c>
      <c r="AB40" s="23">
        <v>50</v>
      </c>
      <c r="AC40" s="23">
        <v>350</v>
      </c>
      <c r="AD40" s="18">
        <v>7800</v>
      </c>
      <c r="AF40" s="21"/>
      <c r="AG40" s="21"/>
      <c r="AH40" s="21"/>
      <c r="AI40" s="16"/>
      <c r="AJ40" s="16"/>
      <c r="AL40" s="30" t="s">
        <v>109</v>
      </c>
      <c r="AM40" s="23">
        <f t="shared" si="0"/>
        <v>50</v>
      </c>
      <c r="AN40" s="23">
        <f t="shared" si="1"/>
        <v>350</v>
      </c>
      <c r="AO40" s="22" t="s">
        <v>128</v>
      </c>
      <c r="AP40" s="1"/>
      <c r="AQ40" s="1"/>
      <c r="AR40" s="1"/>
      <c r="AS40" s="1"/>
    </row>
    <row r="41" spans="1:63">
      <c r="A41" s="39" t="s">
        <v>53</v>
      </c>
      <c r="B41" s="38">
        <v>40</v>
      </c>
      <c r="C41" s="40" t="str">
        <f t="shared" si="12"/>
        <v>10-70 л/мин</v>
      </c>
      <c r="AA41" s="30" t="s">
        <v>21</v>
      </c>
      <c r="AB41" s="23">
        <v>1</v>
      </c>
      <c r="AC41" s="23">
        <v>10</v>
      </c>
      <c r="AD41" s="32">
        <v>5000</v>
      </c>
      <c r="AF41" s="21"/>
      <c r="AG41" s="21"/>
      <c r="AH41" s="21"/>
      <c r="AI41" s="16"/>
      <c r="AJ41" s="16"/>
      <c r="AL41" s="30" t="s">
        <v>21</v>
      </c>
      <c r="AM41" s="23">
        <f t="shared" si="0"/>
        <v>1</v>
      </c>
      <c r="AN41" s="23">
        <f t="shared" si="1"/>
        <v>10</v>
      </c>
      <c r="AO41" s="22" t="s">
        <v>26</v>
      </c>
      <c r="AP41" s="1"/>
      <c r="AQ41" s="1"/>
      <c r="AR41" s="1"/>
      <c r="AS41" s="1"/>
    </row>
    <row r="42" spans="1:63">
      <c r="A42" s="18" t="s">
        <v>54</v>
      </c>
      <c r="B42" s="10">
        <v>50</v>
      </c>
      <c r="C42" s="17" t="str">
        <f t="shared" si="12"/>
        <v>0,4-4 м3/ч</v>
      </c>
      <c r="AA42" s="30" t="s">
        <v>22</v>
      </c>
      <c r="AB42" s="23">
        <v>1.6</v>
      </c>
      <c r="AC42" s="23">
        <v>16</v>
      </c>
      <c r="AD42" s="32">
        <v>5000</v>
      </c>
      <c r="AF42" s="21"/>
      <c r="AG42" s="21"/>
      <c r="AH42" s="21"/>
      <c r="AI42" s="16"/>
      <c r="AJ42" s="16"/>
      <c r="AL42" s="30" t="s">
        <v>22</v>
      </c>
      <c r="AM42" s="23">
        <f t="shared" si="0"/>
        <v>1.6</v>
      </c>
      <c r="AN42" s="23">
        <f t="shared" si="1"/>
        <v>16</v>
      </c>
      <c r="AO42" s="22" t="s">
        <v>26</v>
      </c>
      <c r="AP42" s="1"/>
      <c r="AQ42" s="1"/>
      <c r="AR42" s="1"/>
      <c r="AS42" s="1"/>
    </row>
    <row r="43" spans="1:63">
      <c r="A43" s="39" t="s">
        <v>55</v>
      </c>
      <c r="B43" s="38">
        <v>50</v>
      </c>
      <c r="C43" s="40" t="str">
        <f t="shared" si="12"/>
        <v>0,6-6 м3/ч</v>
      </c>
      <c r="AA43" s="30" t="s">
        <v>110</v>
      </c>
      <c r="AB43" s="23">
        <v>5</v>
      </c>
      <c r="AC43" s="23">
        <v>25</v>
      </c>
      <c r="AD43" s="32">
        <v>5000</v>
      </c>
      <c r="AF43" s="21"/>
      <c r="AG43" s="21"/>
      <c r="AH43" s="21"/>
      <c r="AI43" s="16"/>
      <c r="AJ43" s="16"/>
      <c r="AL43" s="30" t="s">
        <v>110</v>
      </c>
      <c r="AM43" s="23">
        <f t="shared" si="0"/>
        <v>5</v>
      </c>
      <c r="AN43" s="23">
        <f t="shared" si="1"/>
        <v>25</v>
      </c>
      <c r="AO43" s="22" t="s">
        <v>26</v>
      </c>
      <c r="AP43" s="1"/>
      <c r="AQ43" s="1"/>
      <c r="AR43" s="1"/>
      <c r="AS43" s="1"/>
    </row>
    <row r="44" spans="1:63">
      <c r="A44" s="18" t="s">
        <v>56</v>
      </c>
      <c r="B44" s="10">
        <v>65</v>
      </c>
      <c r="C44" s="17" t="str">
        <f t="shared" si="12"/>
        <v>15-150 л/мин</v>
      </c>
      <c r="AA44" s="30" t="s">
        <v>111</v>
      </c>
      <c r="AB44" s="23">
        <v>8</v>
      </c>
      <c r="AC44" s="23">
        <v>40</v>
      </c>
      <c r="AD44" s="32">
        <v>5000</v>
      </c>
      <c r="AF44" s="21"/>
      <c r="AG44" s="21"/>
      <c r="AH44" s="21"/>
      <c r="AI44" s="16"/>
      <c r="AJ44" s="16"/>
      <c r="AL44" s="30" t="s">
        <v>111</v>
      </c>
      <c r="AM44" s="23">
        <f t="shared" si="0"/>
        <v>8</v>
      </c>
      <c r="AN44" s="23">
        <f t="shared" si="1"/>
        <v>40</v>
      </c>
      <c r="AO44" s="22" t="s">
        <v>26</v>
      </c>
      <c r="AP44" s="1"/>
      <c r="AQ44" s="1"/>
      <c r="AR44" s="1"/>
      <c r="AS44" s="1"/>
    </row>
    <row r="45" spans="1:63">
      <c r="A45" s="39" t="s">
        <v>57</v>
      </c>
      <c r="B45" s="38">
        <v>65</v>
      </c>
      <c r="C45" s="40" t="str">
        <f t="shared" si="12"/>
        <v>25-250 л/мин</v>
      </c>
      <c r="AA45" s="30" t="s">
        <v>112</v>
      </c>
      <c r="AB45" s="23">
        <v>12</v>
      </c>
      <c r="AC45" s="23">
        <v>60</v>
      </c>
      <c r="AD45" s="32">
        <v>5000</v>
      </c>
      <c r="AF45" s="21"/>
      <c r="AG45" s="21"/>
      <c r="AH45" s="21"/>
      <c r="AI45" s="16"/>
      <c r="AJ45" s="16"/>
      <c r="AL45" s="30" t="s">
        <v>112</v>
      </c>
      <c r="AM45" s="23">
        <f t="shared" si="0"/>
        <v>12</v>
      </c>
      <c r="AN45" s="23">
        <f t="shared" si="1"/>
        <v>60</v>
      </c>
      <c r="AO45" s="22" t="s">
        <v>26</v>
      </c>
      <c r="AP45" s="1"/>
      <c r="AQ45" s="1"/>
      <c r="AR45" s="1"/>
      <c r="AS45" s="1"/>
    </row>
    <row r="46" spans="1:63">
      <c r="A46" s="18" t="s">
        <v>58</v>
      </c>
      <c r="B46" s="10">
        <v>65</v>
      </c>
      <c r="C46" s="17" t="str">
        <f t="shared" si="12"/>
        <v>30-300 л/мин</v>
      </c>
      <c r="AA46" s="30" t="s">
        <v>23</v>
      </c>
      <c r="AB46" s="23">
        <v>14</v>
      </c>
      <c r="AC46" s="23">
        <v>90</v>
      </c>
      <c r="AD46" s="18">
        <v>7800</v>
      </c>
      <c r="AF46" s="21"/>
      <c r="AG46" s="21"/>
      <c r="AH46" s="21"/>
      <c r="AI46" s="16"/>
      <c r="AJ46" s="16"/>
      <c r="AL46" s="30" t="s">
        <v>23</v>
      </c>
      <c r="AM46" s="23">
        <f t="shared" si="0"/>
        <v>14</v>
      </c>
      <c r="AN46" s="23">
        <f t="shared" si="1"/>
        <v>90</v>
      </c>
      <c r="AO46" s="22" t="s">
        <v>26</v>
      </c>
      <c r="AP46" s="1"/>
      <c r="AQ46" s="1"/>
      <c r="AR46" s="1"/>
      <c r="AS46" s="1"/>
    </row>
    <row r="47" spans="1:63">
      <c r="A47" s="39" t="s">
        <v>59</v>
      </c>
      <c r="B47" s="38">
        <v>100</v>
      </c>
      <c r="C47" s="40" t="str">
        <f t="shared" si="12"/>
        <v>50-350 л/мин</v>
      </c>
      <c r="AA47" s="30" t="s">
        <v>113</v>
      </c>
      <c r="AB47" s="23">
        <v>18</v>
      </c>
      <c r="AC47" s="23">
        <v>120</v>
      </c>
      <c r="AD47" s="18">
        <v>7800</v>
      </c>
      <c r="AF47" s="21"/>
      <c r="AG47" s="21"/>
      <c r="AH47" s="21"/>
      <c r="AI47" s="16"/>
      <c r="AJ47" s="16"/>
      <c r="AL47" s="30" t="s">
        <v>113</v>
      </c>
      <c r="AM47" s="23">
        <f t="shared" si="0"/>
        <v>18</v>
      </c>
      <c r="AN47" s="23">
        <f t="shared" si="1"/>
        <v>120</v>
      </c>
      <c r="AO47" s="22" t="s">
        <v>26</v>
      </c>
      <c r="AP47" s="1"/>
      <c r="AQ47" s="1"/>
      <c r="AR47" s="1"/>
      <c r="AS47" s="1"/>
    </row>
    <row r="48" spans="1:63">
      <c r="A48" s="18" t="s">
        <v>60</v>
      </c>
      <c r="B48" s="10">
        <v>100</v>
      </c>
      <c r="C48" s="17" t="str">
        <f t="shared" si="12"/>
        <v>1-10 м3/ч</v>
      </c>
      <c r="AA48" s="30" t="s">
        <v>114</v>
      </c>
      <c r="AB48" s="23">
        <v>25</v>
      </c>
      <c r="AC48" s="23">
        <v>200</v>
      </c>
      <c r="AD48" s="18">
        <v>7800</v>
      </c>
      <c r="AF48" s="21"/>
      <c r="AG48" s="21"/>
      <c r="AH48" s="21"/>
      <c r="AI48" s="16"/>
      <c r="AJ48" s="16"/>
      <c r="AL48" s="30" t="s">
        <v>114</v>
      </c>
      <c r="AM48" s="23">
        <f t="shared" si="0"/>
        <v>25</v>
      </c>
      <c r="AN48" s="23">
        <f t="shared" si="1"/>
        <v>200</v>
      </c>
      <c r="AO48" s="22" t="s">
        <v>26</v>
      </c>
      <c r="AP48" s="1"/>
      <c r="AQ48" s="1"/>
      <c r="AR48" s="1"/>
      <c r="AS48" s="1"/>
    </row>
    <row r="49" spans="1:45">
      <c r="A49" s="39" t="s">
        <v>61</v>
      </c>
      <c r="B49" s="38">
        <v>100</v>
      </c>
      <c r="C49" s="40" t="str">
        <f t="shared" si="12"/>
        <v>1,6-16 м3/ч</v>
      </c>
      <c r="AA49" s="30" t="s">
        <v>115</v>
      </c>
      <c r="AB49" s="23">
        <v>14</v>
      </c>
      <c r="AC49" s="23">
        <v>90</v>
      </c>
      <c r="AD49" s="18">
        <v>7800</v>
      </c>
      <c r="AF49" s="21"/>
      <c r="AG49" s="21"/>
      <c r="AH49" s="21"/>
      <c r="AI49" s="16"/>
      <c r="AJ49" s="16"/>
      <c r="AL49" s="30" t="s">
        <v>115</v>
      </c>
      <c r="AM49" s="23">
        <f t="shared" si="0"/>
        <v>14</v>
      </c>
      <c r="AN49" s="23">
        <f t="shared" si="1"/>
        <v>90</v>
      </c>
      <c r="AO49" s="22" t="s">
        <v>26</v>
      </c>
      <c r="AP49" s="1"/>
      <c r="AQ49" s="1"/>
      <c r="AR49" s="1"/>
      <c r="AS49" s="1"/>
    </row>
    <row r="50" spans="1:45">
      <c r="A50" s="18" t="s">
        <v>62</v>
      </c>
      <c r="B50" s="10">
        <v>125</v>
      </c>
      <c r="C50" s="17" t="str">
        <f t="shared" si="12"/>
        <v>5-25 м3/ч</v>
      </c>
      <c r="AA50" s="30" t="s">
        <v>116</v>
      </c>
      <c r="AB50" s="23">
        <v>18</v>
      </c>
      <c r="AC50" s="23">
        <v>120</v>
      </c>
      <c r="AD50" s="18">
        <v>7800</v>
      </c>
      <c r="AF50" s="21"/>
      <c r="AG50" s="21"/>
      <c r="AH50" s="21"/>
      <c r="AI50" s="16"/>
      <c r="AJ50" s="16"/>
      <c r="AL50" s="30" t="s">
        <v>116</v>
      </c>
      <c r="AM50" s="23">
        <f t="shared" si="0"/>
        <v>18</v>
      </c>
      <c r="AN50" s="23">
        <f t="shared" si="1"/>
        <v>120</v>
      </c>
      <c r="AO50" s="22" t="s">
        <v>26</v>
      </c>
      <c r="AP50" s="1"/>
      <c r="AQ50" s="1"/>
      <c r="AR50" s="1"/>
      <c r="AS50" s="1"/>
    </row>
    <row r="51" spans="1:45">
      <c r="A51" s="39" t="s">
        <v>63</v>
      </c>
      <c r="B51" s="38">
        <v>125</v>
      </c>
      <c r="C51" s="40" t="str">
        <f t="shared" si="12"/>
        <v>8-40 м3/ч</v>
      </c>
      <c r="AA51" s="30" t="s">
        <v>117</v>
      </c>
      <c r="AB51" s="23">
        <v>25</v>
      </c>
      <c r="AC51" s="23">
        <v>200</v>
      </c>
      <c r="AD51" s="18">
        <v>7800</v>
      </c>
      <c r="AF51" s="21"/>
      <c r="AG51" s="21"/>
      <c r="AH51" s="21"/>
      <c r="AI51" s="16"/>
      <c r="AJ51" s="16"/>
      <c r="AL51" s="30" t="s">
        <v>117</v>
      </c>
      <c r="AM51" s="23">
        <f t="shared" si="0"/>
        <v>25</v>
      </c>
      <c r="AN51" s="23">
        <f t="shared" si="1"/>
        <v>200</v>
      </c>
      <c r="AO51" s="22" t="s">
        <v>26</v>
      </c>
      <c r="AP51" s="1"/>
      <c r="AQ51" s="1"/>
      <c r="AR51" s="1"/>
      <c r="AS51" s="1"/>
    </row>
    <row r="52" spans="1:45">
      <c r="A52" s="18" t="s">
        <v>64</v>
      </c>
      <c r="B52" s="10">
        <v>125</v>
      </c>
      <c r="C52" s="17" t="str">
        <f t="shared" si="12"/>
        <v>12-60 м3/ч</v>
      </c>
      <c r="AA52" s="30" t="s">
        <v>24</v>
      </c>
      <c r="AB52" s="23">
        <v>14</v>
      </c>
      <c r="AC52" s="23">
        <v>90</v>
      </c>
      <c r="AD52" s="18">
        <v>7800</v>
      </c>
      <c r="AF52" s="21"/>
      <c r="AG52" s="21"/>
      <c r="AH52" s="21"/>
      <c r="AI52" s="16"/>
      <c r="AJ52" s="16"/>
      <c r="AL52" s="30" t="s">
        <v>24</v>
      </c>
      <c r="AM52" s="23">
        <f t="shared" si="0"/>
        <v>14</v>
      </c>
      <c r="AN52" s="23">
        <f t="shared" si="1"/>
        <v>90</v>
      </c>
      <c r="AO52" s="22" t="s">
        <v>26</v>
      </c>
      <c r="AP52" s="1"/>
      <c r="AQ52" s="1"/>
      <c r="AR52" s="1"/>
      <c r="AS52" s="1"/>
    </row>
    <row r="53" spans="1:45">
      <c r="A53" s="39" t="s">
        <v>65</v>
      </c>
      <c r="B53" s="38">
        <v>150</v>
      </c>
      <c r="C53" s="40" t="str">
        <f t="shared" si="12"/>
        <v>14-90 м3/ч</v>
      </c>
      <c r="AA53" s="30" t="s">
        <v>118</v>
      </c>
      <c r="AB53" s="23">
        <v>18</v>
      </c>
      <c r="AC53" s="23">
        <v>120</v>
      </c>
      <c r="AD53" s="18">
        <v>7800</v>
      </c>
      <c r="AF53" s="21"/>
      <c r="AG53" s="21"/>
      <c r="AH53" s="21"/>
      <c r="AI53" s="16"/>
      <c r="AJ53" s="16"/>
      <c r="AL53" s="30" t="s">
        <v>118</v>
      </c>
      <c r="AM53" s="23">
        <f t="shared" si="0"/>
        <v>18</v>
      </c>
      <c r="AN53" s="23">
        <f t="shared" si="1"/>
        <v>120</v>
      </c>
      <c r="AO53" s="22" t="s">
        <v>26</v>
      </c>
      <c r="AP53" s="1"/>
      <c r="AQ53" s="1"/>
      <c r="AR53" s="1"/>
      <c r="AS53" s="1"/>
    </row>
    <row r="54" spans="1:45">
      <c r="A54" s="18" t="s">
        <v>66</v>
      </c>
      <c r="B54" s="10">
        <v>150</v>
      </c>
      <c r="C54" s="17" t="str">
        <f t="shared" si="12"/>
        <v>18-120 м3/ч</v>
      </c>
      <c r="AA54" s="30" t="s">
        <v>119</v>
      </c>
      <c r="AB54" s="23">
        <v>25</v>
      </c>
      <c r="AC54" s="23">
        <v>200</v>
      </c>
      <c r="AD54" s="18">
        <v>7800</v>
      </c>
      <c r="AF54" s="21"/>
      <c r="AG54" s="21"/>
      <c r="AH54" s="21"/>
      <c r="AI54" s="16"/>
      <c r="AJ54" s="16"/>
      <c r="AL54" s="30" t="s">
        <v>119</v>
      </c>
      <c r="AM54" s="23">
        <f t="shared" si="0"/>
        <v>25</v>
      </c>
      <c r="AN54" s="23">
        <f t="shared" si="1"/>
        <v>200</v>
      </c>
      <c r="AO54" s="22" t="s">
        <v>26</v>
      </c>
      <c r="AP54" s="1"/>
      <c r="AQ54" s="1"/>
      <c r="AR54" s="1"/>
      <c r="AS54" s="1"/>
    </row>
    <row r="55" spans="1:45">
      <c r="A55" s="39" t="s">
        <v>67</v>
      </c>
      <c r="B55" s="38">
        <v>150</v>
      </c>
      <c r="C55" s="40" t="str">
        <f t="shared" si="12"/>
        <v>25-200 м3/ч</v>
      </c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56" spans="1:45" ht="19.5">
      <c r="A56" s="83" t="s">
        <v>68</v>
      </c>
      <c r="B56" s="84"/>
      <c r="C56" s="85"/>
      <c r="AA56" s="79" t="s">
        <v>3</v>
      </c>
      <c r="AB56" s="80"/>
      <c r="AC56" s="80"/>
      <c r="AD56" s="80"/>
      <c r="AE56" s="80"/>
      <c r="AF56" s="81"/>
      <c r="AL56" s="73" t="s">
        <v>121</v>
      </c>
      <c r="AM56" s="73"/>
      <c r="AN56" s="73"/>
      <c r="AO56" s="73"/>
      <c r="AP56" s="73"/>
    </row>
    <row r="57" spans="1:45">
      <c r="A57" s="39" t="s">
        <v>69</v>
      </c>
      <c r="B57" s="38">
        <v>8</v>
      </c>
      <c r="C57" s="40" t="str">
        <f>CONCATENATE(AQ13,"-",AR13," ",AS13)</f>
        <v>2-20 л/ч</v>
      </c>
      <c r="AA57" s="50" t="s">
        <v>4</v>
      </c>
      <c r="AB57" s="50"/>
      <c r="AC57" s="50"/>
      <c r="AD57" s="51" t="s">
        <v>6</v>
      </c>
      <c r="AE57" s="51"/>
      <c r="AF57" s="51"/>
      <c r="AL57" s="27" t="s">
        <v>79</v>
      </c>
      <c r="AM57" s="28">
        <v>2</v>
      </c>
      <c r="AN57" s="28">
        <v>2</v>
      </c>
      <c r="AO57" s="1"/>
      <c r="AP57" s="1"/>
    </row>
    <row r="58" spans="1:45">
      <c r="A58" s="18" t="s">
        <v>126</v>
      </c>
      <c r="B58" s="10">
        <v>8</v>
      </c>
      <c r="C58" s="17" t="str">
        <f t="shared" ref="C58:C69" si="25">CONCATENATE(AQ14,"-",AR14," ",AS14)</f>
        <v>4-40 л/ч</v>
      </c>
      <c r="AA58" s="11" t="s">
        <v>0</v>
      </c>
      <c r="AB58" s="7">
        <v>1000</v>
      </c>
      <c r="AC58" s="9" t="s">
        <v>5</v>
      </c>
      <c r="AD58" s="8" t="s">
        <v>0</v>
      </c>
      <c r="AE58" s="7">
        <v>1.2929999999999999</v>
      </c>
      <c r="AF58" s="9" t="s">
        <v>9</v>
      </c>
      <c r="AL58" s="27" t="s">
        <v>81</v>
      </c>
      <c r="AM58" s="28">
        <v>1</v>
      </c>
      <c r="AN58" s="28">
        <v>1</v>
      </c>
      <c r="AO58" s="1"/>
      <c r="AP58" s="1"/>
    </row>
    <row r="59" spans="1:45">
      <c r="A59" s="39" t="s">
        <v>70</v>
      </c>
      <c r="B59" s="38">
        <v>8</v>
      </c>
      <c r="C59" s="40" t="str">
        <f t="shared" si="25"/>
        <v>6-60 л/ч</v>
      </c>
      <c r="AD59" s="8" t="s">
        <v>1</v>
      </c>
      <c r="AE59" s="7">
        <v>20</v>
      </c>
      <c r="AF59" s="9" t="s">
        <v>10</v>
      </c>
      <c r="AL59" s="29" t="s">
        <v>83</v>
      </c>
      <c r="AM59" s="28">
        <v>1</v>
      </c>
      <c r="AN59" s="28">
        <v>1</v>
      </c>
      <c r="AO59" s="1"/>
      <c r="AP59" s="1"/>
    </row>
    <row r="60" spans="1:45">
      <c r="A60" s="18" t="s">
        <v>71</v>
      </c>
      <c r="B60" s="10">
        <v>8</v>
      </c>
      <c r="C60" s="17" t="str">
        <f t="shared" si="25"/>
        <v>10-100 л/ч</v>
      </c>
      <c r="AD60" s="8" t="s">
        <v>7</v>
      </c>
      <c r="AE60" s="7">
        <v>0.1</v>
      </c>
      <c r="AF60" s="9" t="s">
        <v>8</v>
      </c>
      <c r="AL60" s="29" t="s">
        <v>85</v>
      </c>
      <c r="AM60" s="28">
        <v>1</v>
      </c>
      <c r="AN60" s="28">
        <v>0</v>
      </c>
      <c r="AO60" s="1"/>
      <c r="AP60" s="1"/>
    </row>
    <row r="61" spans="1:45">
      <c r="A61" s="39" t="s">
        <v>72</v>
      </c>
      <c r="B61" s="38">
        <v>10</v>
      </c>
      <c r="C61" s="40" t="str">
        <f t="shared" si="25"/>
        <v>0,5-4 л/мин</v>
      </c>
      <c r="AL61" s="29" t="s">
        <v>87</v>
      </c>
      <c r="AM61" s="28">
        <v>1</v>
      </c>
      <c r="AN61" s="28">
        <v>2</v>
      </c>
      <c r="AO61" s="1"/>
      <c r="AP61" s="1"/>
    </row>
    <row r="62" spans="1:45">
      <c r="A62" s="18" t="s">
        <v>73</v>
      </c>
      <c r="B62" s="10">
        <v>10</v>
      </c>
      <c r="C62" s="17" t="str">
        <f t="shared" si="25"/>
        <v>1-7 л/мин</v>
      </c>
      <c r="AL62" s="29" t="s">
        <v>89</v>
      </c>
      <c r="AM62" s="28">
        <v>2</v>
      </c>
      <c r="AN62" s="28">
        <v>2</v>
      </c>
      <c r="AO62" s="1"/>
      <c r="AP62" s="1"/>
    </row>
    <row r="63" spans="1:45">
      <c r="A63" s="39" t="s">
        <v>74</v>
      </c>
      <c r="B63" s="38">
        <v>10</v>
      </c>
      <c r="C63" s="40" t="str">
        <f t="shared" si="25"/>
        <v>4-18 л/мин</v>
      </c>
      <c r="AL63" s="29" t="s">
        <v>91</v>
      </c>
      <c r="AM63" s="28">
        <v>0</v>
      </c>
      <c r="AN63" s="28">
        <v>0</v>
      </c>
      <c r="AO63" s="1"/>
      <c r="AP63" s="1"/>
    </row>
    <row r="64" spans="1:45">
      <c r="A64" s="18" t="s">
        <v>75</v>
      </c>
      <c r="B64" s="10">
        <v>25</v>
      </c>
      <c r="C64" s="17" t="str">
        <f t="shared" si="25"/>
        <v>5-35 л/мин</v>
      </c>
      <c r="AL64" s="27" t="s">
        <v>93</v>
      </c>
      <c r="AM64" s="28">
        <v>0</v>
      </c>
      <c r="AN64" s="28">
        <v>0</v>
      </c>
      <c r="AO64" s="1"/>
      <c r="AP64" s="1"/>
    </row>
    <row r="65" spans="1:42">
      <c r="A65" s="39" t="s">
        <v>76</v>
      </c>
      <c r="B65" s="38">
        <v>25</v>
      </c>
      <c r="C65" s="40" t="str">
        <f t="shared" si="25"/>
        <v>12-60 л/мин</v>
      </c>
      <c r="AL65" s="27" t="s">
        <v>94</v>
      </c>
      <c r="AM65" s="28">
        <v>2</v>
      </c>
      <c r="AN65" s="28">
        <v>2</v>
      </c>
      <c r="AO65" s="1"/>
      <c r="AP65" s="1"/>
    </row>
    <row r="66" spans="1:42">
      <c r="A66" s="18" t="s">
        <v>77</v>
      </c>
      <c r="B66" s="10">
        <v>25</v>
      </c>
      <c r="C66" s="17" t="str">
        <f t="shared" si="25"/>
        <v>10-70 л/мин</v>
      </c>
      <c r="AL66" s="27" t="s">
        <v>95</v>
      </c>
      <c r="AM66" s="28">
        <v>2</v>
      </c>
      <c r="AN66" s="28">
        <v>1</v>
      </c>
      <c r="AO66" s="1"/>
      <c r="AP66" s="1"/>
    </row>
    <row r="67" spans="1:42">
      <c r="A67" s="39" t="s">
        <v>123</v>
      </c>
      <c r="B67" s="38">
        <v>40</v>
      </c>
      <c r="C67" s="40" t="str">
        <f t="shared" si="25"/>
        <v>160-1600 л/ч</v>
      </c>
      <c r="AL67" s="29" t="s">
        <v>11</v>
      </c>
      <c r="AM67" s="28">
        <v>1</v>
      </c>
      <c r="AN67" s="28">
        <v>1</v>
      </c>
      <c r="AO67" s="1"/>
      <c r="AP67" s="1"/>
    </row>
    <row r="68" spans="1:42">
      <c r="A68" s="18" t="s">
        <v>124</v>
      </c>
      <c r="B68" s="10">
        <v>40</v>
      </c>
      <c r="C68" s="17" t="str">
        <f t="shared" si="25"/>
        <v>250-2500 л/ч</v>
      </c>
      <c r="AL68" s="29" t="s">
        <v>12</v>
      </c>
      <c r="AM68" s="28">
        <v>1</v>
      </c>
      <c r="AN68" s="28">
        <v>1</v>
      </c>
      <c r="AO68" s="1"/>
      <c r="AP68" s="1"/>
    </row>
    <row r="69" spans="1:42">
      <c r="A69" s="39" t="s">
        <v>125</v>
      </c>
      <c r="B69" s="38">
        <v>40</v>
      </c>
      <c r="C69" s="40" t="str">
        <f t="shared" si="25"/>
        <v>5-35 л/мин</v>
      </c>
      <c r="AL69" s="29" t="s">
        <v>13</v>
      </c>
      <c r="AM69" s="28">
        <v>1</v>
      </c>
      <c r="AN69" s="28">
        <v>1</v>
      </c>
      <c r="AO69" s="1"/>
      <c r="AP69" s="1"/>
    </row>
    <row r="70" spans="1:42">
      <c r="AL70" s="29" t="s">
        <v>14</v>
      </c>
      <c r="AM70" s="28">
        <v>1</v>
      </c>
      <c r="AN70" s="28">
        <v>1</v>
      </c>
      <c r="AO70" s="1"/>
      <c r="AP70" s="1"/>
    </row>
    <row r="71" spans="1:42">
      <c r="AL71" s="29" t="s">
        <v>15</v>
      </c>
      <c r="AM71" s="28">
        <v>0</v>
      </c>
      <c r="AN71" s="28">
        <v>1</v>
      </c>
      <c r="AO71" s="1"/>
      <c r="AP71" s="1"/>
    </row>
    <row r="72" spans="1:42">
      <c r="AL72" s="29" t="s">
        <v>16</v>
      </c>
      <c r="AM72" s="28">
        <v>0</v>
      </c>
      <c r="AN72" s="28">
        <v>1</v>
      </c>
      <c r="AO72" s="1"/>
      <c r="AP72" s="1"/>
    </row>
    <row r="73" spans="1:42">
      <c r="AL73" s="29" t="s">
        <v>17</v>
      </c>
      <c r="AM73" s="28">
        <v>1</v>
      </c>
      <c r="AN73" s="28">
        <v>1</v>
      </c>
      <c r="AO73" s="1"/>
      <c r="AP73" s="1"/>
    </row>
    <row r="74" spans="1:42">
      <c r="AL74" s="29" t="s">
        <v>18</v>
      </c>
      <c r="AM74" s="28">
        <v>1</v>
      </c>
      <c r="AN74" s="28">
        <v>1</v>
      </c>
      <c r="AO74" s="1"/>
      <c r="AP74" s="1"/>
    </row>
    <row r="75" spans="1:42">
      <c r="AL75" s="29" t="s">
        <v>99</v>
      </c>
      <c r="AM75" s="28">
        <v>1</v>
      </c>
      <c r="AN75" s="28">
        <v>1</v>
      </c>
      <c r="AO75" s="1"/>
      <c r="AP75" s="1"/>
    </row>
    <row r="76" spans="1:42">
      <c r="AL76" s="27" t="s">
        <v>100</v>
      </c>
      <c r="AM76" s="28">
        <v>1</v>
      </c>
      <c r="AN76" s="28">
        <v>1</v>
      </c>
      <c r="AO76" s="1"/>
      <c r="AP76" s="1"/>
    </row>
    <row r="77" spans="1:42">
      <c r="AL77" s="27" t="s">
        <v>101</v>
      </c>
      <c r="AM77" s="28">
        <v>1</v>
      </c>
      <c r="AN77" s="28">
        <v>1</v>
      </c>
      <c r="AO77" s="1"/>
      <c r="AP77" s="1"/>
    </row>
    <row r="78" spans="1:42">
      <c r="AL78" s="27" t="s">
        <v>102</v>
      </c>
      <c r="AM78" s="28">
        <v>1</v>
      </c>
      <c r="AN78" s="28">
        <v>1</v>
      </c>
      <c r="AO78" s="1"/>
      <c r="AP78" s="1"/>
    </row>
    <row r="79" spans="1:42">
      <c r="AL79" s="29" t="s">
        <v>103</v>
      </c>
      <c r="AM79" s="28">
        <v>2</v>
      </c>
      <c r="AN79" s="28">
        <v>2</v>
      </c>
      <c r="AO79" s="1"/>
      <c r="AP79" s="1"/>
    </row>
    <row r="80" spans="1:42">
      <c r="AL80" s="29" t="s">
        <v>104</v>
      </c>
      <c r="AM80" s="28">
        <v>2</v>
      </c>
      <c r="AN80" s="28">
        <v>2</v>
      </c>
      <c r="AO80" s="1"/>
      <c r="AP80" s="1"/>
    </row>
    <row r="81" spans="38:42">
      <c r="AL81" s="29" t="s">
        <v>19</v>
      </c>
      <c r="AM81" s="28">
        <v>1</v>
      </c>
      <c r="AN81" s="28">
        <v>1</v>
      </c>
      <c r="AO81" s="1"/>
      <c r="AP81" s="1"/>
    </row>
    <row r="82" spans="38:42">
      <c r="AL82" s="29" t="s">
        <v>20</v>
      </c>
      <c r="AM82" s="28">
        <v>1</v>
      </c>
      <c r="AN82" s="28">
        <v>0</v>
      </c>
      <c r="AO82" s="1"/>
      <c r="AP82" s="1"/>
    </row>
    <row r="83" spans="38:42">
      <c r="AL83" s="29" t="s">
        <v>107</v>
      </c>
      <c r="AM83" s="28">
        <v>1</v>
      </c>
      <c r="AN83" s="28">
        <v>0</v>
      </c>
      <c r="AO83" s="1"/>
      <c r="AP83" s="1"/>
    </row>
    <row r="84" spans="38:42">
      <c r="AL84" s="29" t="s">
        <v>109</v>
      </c>
      <c r="AM84" s="28">
        <v>1</v>
      </c>
      <c r="AN84" s="28">
        <v>0</v>
      </c>
      <c r="AO84" s="1"/>
      <c r="AP84" s="1"/>
    </row>
    <row r="85" spans="38:42">
      <c r="AL85" s="29" t="s">
        <v>21</v>
      </c>
      <c r="AM85" s="28">
        <v>1</v>
      </c>
      <c r="AN85" s="28">
        <v>1</v>
      </c>
      <c r="AO85" s="1"/>
      <c r="AP85" s="1"/>
    </row>
    <row r="86" spans="38:42">
      <c r="AL86" s="29" t="s">
        <v>22</v>
      </c>
      <c r="AM86" s="28">
        <v>1</v>
      </c>
      <c r="AN86" s="28">
        <v>1</v>
      </c>
      <c r="AO86" s="1"/>
      <c r="AP86" s="1"/>
    </row>
    <row r="87" spans="38:42">
      <c r="AL87" s="29" t="s">
        <v>110</v>
      </c>
      <c r="AM87" s="28">
        <v>1</v>
      </c>
      <c r="AN87" s="28">
        <v>1</v>
      </c>
      <c r="AO87" s="1"/>
      <c r="AP87" s="1"/>
    </row>
    <row r="88" spans="38:42">
      <c r="AL88" s="29" t="s">
        <v>111</v>
      </c>
      <c r="AM88" s="28">
        <v>1</v>
      </c>
      <c r="AN88" s="28">
        <v>1</v>
      </c>
      <c r="AO88" s="1"/>
      <c r="AP88" s="1"/>
    </row>
    <row r="89" spans="38:42">
      <c r="AL89" s="29" t="s">
        <v>112</v>
      </c>
      <c r="AM89" s="28">
        <v>1</v>
      </c>
      <c r="AN89" s="28">
        <v>1</v>
      </c>
      <c r="AO89" s="1"/>
      <c r="AP89" s="1"/>
    </row>
    <row r="90" spans="38:42">
      <c r="AL90" s="29" t="s">
        <v>23</v>
      </c>
      <c r="AM90" s="28">
        <v>1</v>
      </c>
      <c r="AN90" s="28">
        <v>1</v>
      </c>
      <c r="AO90" s="1"/>
      <c r="AP90" s="1"/>
    </row>
    <row r="91" spans="38:42">
      <c r="AL91" s="29" t="s">
        <v>113</v>
      </c>
      <c r="AM91" s="28">
        <v>1</v>
      </c>
      <c r="AN91" s="28">
        <v>0</v>
      </c>
      <c r="AO91" s="1"/>
      <c r="AP91" s="1"/>
    </row>
    <row r="92" spans="38:42">
      <c r="AL92" s="29" t="s">
        <v>114</v>
      </c>
      <c r="AM92" s="28">
        <v>1</v>
      </c>
      <c r="AN92" s="28">
        <v>0</v>
      </c>
      <c r="AO92" s="1"/>
      <c r="AP92" s="1"/>
    </row>
    <row r="93" spans="38:42">
      <c r="AL93" s="29" t="s">
        <v>115</v>
      </c>
      <c r="AM93" s="28">
        <v>1</v>
      </c>
      <c r="AN93" s="28">
        <v>1</v>
      </c>
      <c r="AO93" s="1"/>
      <c r="AP93" s="1"/>
    </row>
    <row r="94" spans="38:42">
      <c r="AL94" s="29" t="s">
        <v>116</v>
      </c>
      <c r="AM94" s="28">
        <v>1</v>
      </c>
      <c r="AN94" s="28">
        <v>0</v>
      </c>
      <c r="AO94" s="1"/>
      <c r="AP94" s="1"/>
    </row>
    <row r="95" spans="38:42">
      <c r="AL95" s="29" t="s">
        <v>117</v>
      </c>
      <c r="AM95" s="28">
        <v>1</v>
      </c>
      <c r="AN95" s="28">
        <v>0</v>
      </c>
      <c r="AO95" s="1"/>
      <c r="AP95" s="1"/>
    </row>
    <row r="96" spans="38:42">
      <c r="AL96" s="29" t="s">
        <v>24</v>
      </c>
      <c r="AM96" s="28">
        <v>1</v>
      </c>
      <c r="AN96" s="28">
        <v>1</v>
      </c>
      <c r="AO96" s="1"/>
      <c r="AP96" s="1"/>
    </row>
    <row r="97" spans="38:42">
      <c r="AL97" s="29" t="s">
        <v>118</v>
      </c>
      <c r="AM97" s="28">
        <v>1</v>
      </c>
      <c r="AN97" s="28">
        <v>0</v>
      </c>
      <c r="AO97" s="1"/>
      <c r="AP97" s="1"/>
    </row>
    <row r="98" spans="38:42">
      <c r="AL98" s="29" t="s">
        <v>119</v>
      </c>
      <c r="AM98" s="28">
        <v>1</v>
      </c>
      <c r="AN98" s="28">
        <v>0</v>
      </c>
      <c r="AO98" s="1"/>
      <c r="AP98" s="1"/>
    </row>
  </sheetData>
  <mergeCells count="38">
    <mergeCell ref="A3:D3"/>
    <mergeCell ref="A2:D2"/>
    <mergeCell ref="A7:D7"/>
    <mergeCell ref="A1:F1"/>
    <mergeCell ref="D24:F24"/>
    <mergeCell ref="AL56:AP56"/>
    <mergeCell ref="E13:F13"/>
    <mergeCell ref="AE8:AH9"/>
    <mergeCell ref="AF12:AI12"/>
    <mergeCell ref="A8:F8"/>
    <mergeCell ref="AA56:AF56"/>
    <mergeCell ref="A9:C9"/>
    <mergeCell ref="D9:F9"/>
    <mergeCell ref="A56:C56"/>
    <mergeCell ref="A17:C17"/>
    <mergeCell ref="D17:F17"/>
    <mergeCell ref="A15:F16"/>
    <mergeCell ref="A19:C19"/>
    <mergeCell ref="BD25:BK25"/>
    <mergeCell ref="BD26:BG26"/>
    <mergeCell ref="BH26:BK26"/>
    <mergeCell ref="AU25:AW25"/>
    <mergeCell ref="D19:F19"/>
    <mergeCell ref="AL11:AS11"/>
    <mergeCell ref="AL12:AO12"/>
    <mergeCell ref="AP12:AS12"/>
    <mergeCell ref="BD11:BK11"/>
    <mergeCell ref="BD12:BG12"/>
    <mergeCell ref="BH12:BK12"/>
    <mergeCell ref="AU11:BA11"/>
    <mergeCell ref="AU12:AW12"/>
    <mergeCell ref="AY12:BA12"/>
    <mergeCell ref="AA57:AC57"/>
    <mergeCell ref="AD57:AF57"/>
    <mergeCell ref="G11:I13"/>
    <mergeCell ref="AA8:AA9"/>
    <mergeCell ref="AA11:AI11"/>
    <mergeCell ref="AA12:AD12"/>
  </mergeCells>
  <dataValidations count="1">
    <dataValidation type="list" allowBlank="1" showInputMessage="1" showErrorMessage="1" sqref="E13:F13">
      <formula1>шкалы</formula1>
    </dataValidation>
  </dataValidations>
  <hyperlinks>
    <hyperlink ref="B4" r:id="rId1"/>
    <hyperlink ref="B5" r:id="rId2"/>
  </hyperlinks>
  <pageMargins left="0.7" right="0.7" top="0.75" bottom="0.75" header="0.3" footer="0.3"/>
  <pageSetup paperSize="9" orientation="portrait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ЭМ-210</vt:lpstr>
      <vt:lpstr>шкалы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ПЛАСТИКОВЫЕ РОТАМЕТРЫ ЭМИС-МЕТА 210 / 210-Р, ЭМИСМЕТА210, ЭМИСМЕТА210Р, МЕТА210, МЕТА210Р Руководство по эксплуатации. Таблица подбора на расходомеры. Продажа оборудования производства группа промышленных компаний ЭМИС, г.Челябинск, Дилер ГКНТ. Поставка Россия, Казахстан.</dc:title>
  <dc:creator>Пинский</dc:creator>
  <cp:keywords>ПЛАСТИКОВЫЕ, РОТАМЕТРЫ, ЭМИС, МЕТА, 210, 210-Р, ЭМИСМЕТА210, ЭМИСМЕТА210Р,  МЕТА210, МЕТА210Р, Руководство, эксплуатации, Таблица, подбора, расходомеры, Продажа, оборудования, производства, группа, промышленных, компаний, ЭМИС, г.Челябинск, Дилер, ГКНТ, Поставка, Россия, Казахстан. </cp:keywords>
  <cp:lastModifiedBy>голодова анастасия</cp:lastModifiedBy>
  <cp:lastPrinted>2012-12-20T05:34:32Z</cp:lastPrinted>
  <dcterms:created xsi:type="dcterms:W3CDTF">2012-12-19T07:33:51Z</dcterms:created>
  <dcterms:modified xsi:type="dcterms:W3CDTF">2018-06-01T06:51:32Z</dcterms:modified>
  <cp:category>ПЛАСТИКОВЫЕ РОТАМЕТРЫ ЭМИС-МЕТА 210 / 210-Р, ЭМИСМЕТА210, ЭМИСМЕТА210Р, МЕТА210, МЕТА210Р Руководство по эксплуатации. Таблица подбора на расходомеры. Продажа оборудования производства группа промышленных компаний ЭМИС, г.Челябинск, Дилер ГКНТ. Поставка Россия, Казахстан.</cp:category>
</cp:coreProperties>
</file>